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5120" windowHeight="7110" activeTab="0"/>
  </bookViews>
  <sheets>
    <sheet name="прил 1" sheetId="1" r:id="rId1"/>
  </sheets>
  <definedNames>
    <definedName name="_xlnm.Print_Titles" localSheetId="0">'прил 1'!$6:$6</definedName>
    <definedName name="_xlnm.Print_Area" localSheetId="0">'прил 1'!$A$1:$N$262</definedName>
  </definedNames>
  <calcPr fullCalcOnLoad="1"/>
</workbook>
</file>

<file path=xl/sharedStrings.xml><?xml version="1.0" encoding="utf-8"?>
<sst xmlns="http://schemas.openxmlformats.org/spreadsheetml/2006/main" count="893" uniqueCount="642">
  <si>
    <t>Наименование мероприятия</t>
  </si>
  <si>
    <t>1. Здравоохранение</t>
  </si>
  <si>
    <t xml:space="preserve">Строительство и реконструкция учреждений общего образования </t>
  </si>
  <si>
    <t>Развитие системы дополнительного образования</t>
  </si>
  <si>
    <t>Укрепление и модернизация материально-технической базы муниципальных учреждений образования</t>
  </si>
  <si>
    <t>Строительство и реконструкция муниципальных спортивных учреждений</t>
  </si>
  <si>
    <t>Развитие муниципальных культурно-досуговых учреждений</t>
  </si>
  <si>
    <t>Создание и развитие детских школ искусств</t>
  </si>
  <si>
    <t>Реконструкция и строительство водопроводов и объектов водоотведения</t>
  </si>
  <si>
    <t>Создание и развитие сети МФЦ</t>
  </si>
  <si>
    <t>Строительство и реконструкция объектов инженерной инфраструктуры для последующего строительства промышленных объектов</t>
  </si>
  <si>
    <t>Строительство новых промышленных объектов (технопарков)</t>
  </si>
  <si>
    <t>Реконструкция, модернизация существующих объектов промышленности</t>
  </si>
  <si>
    <t>1.1.</t>
  </si>
  <si>
    <t>1.4.</t>
  </si>
  <si>
    <t>2.1.</t>
  </si>
  <si>
    <t>Проведение капитального ремонта учреждений здравоохранения</t>
  </si>
  <si>
    <t>2.2.</t>
  </si>
  <si>
    <t>Приобретение оборудования</t>
  </si>
  <si>
    <t>3.1.</t>
  </si>
  <si>
    <t>2.3.</t>
  </si>
  <si>
    <t>2.4.</t>
  </si>
  <si>
    <t>2.6.</t>
  </si>
  <si>
    <t>2.7.</t>
  </si>
  <si>
    <t>Озеленение</t>
  </si>
  <si>
    <t>Улучшение внешнего облика города</t>
  </si>
  <si>
    <t>4.1.</t>
  </si>
  <si>
    <t>4.2.</t>
  </si>
  <si>
    <t>4.3.</t>
  </si>
  <si>
    <t>4.4.</t>
  </si>
  <si>
    <t>4.5.</t>
  </si>
  <si>
    <t>5.2.</t>
  </si>
  <si>
    <t>Всего по разделу</t>
  </si>
  <si>
    <t>3.     Физическая культура и спорт</t>
  </si>
  <si>
    <t>Всего по подразделу</t>
  </si>
  <si>
    <t xml:space="preserve">Развитие элитного семеноводства                              </t>
  </si>
  <si>
    <t xml:space="preserve">Поддержка племенного животноводства                                                    </t>
  </si>
  <si>
    <t>Мероприятия по предоставлению компенсации расходов многодетным семьям на оплату жилого помещения и коммунальных услуг</t>
  </si>
  <si>
    <t xml:space="preserve">4. Культура </t>
  </si>
  <si>
    <t>6.     Топливно-энергетический комплекс</t>
  </si>
  <si>
    <t>7.     Жилищно-коммунальное хозяйство</t>
  </si>
  <si>
    <t>Всего по программе</t>
  </si>
  <si>
    <t xml:space="preserve">Развитие библиотечной системы </t>
  </si>
  <si>
    <t xml:space="preserve">Поддержка малых форм хозяйствования                                                                           </t>
  </si>
  <si>
    <t xml:space="preserve">Дорожная разметка автомобильных дорог местного значения муниципального образования город Краснодар </t>
  </si>
  <si>
    <t>3.1.3.</t>
  </si>
  <si>
    <t>4.1.2.</t>
  </si>
  <si>
    <t>Проведение заключительного гала-концерта лауреатов и дипломантов городских, краевых, региональных, всероссийских и международных выставок, фестивалей, конкурсов</t>
  </si>
  <si>
    <t>4.4.4.</t>
  </si>
  <si>
    <t>4.4.6.</t>
  </si>
  <si>
    <t>4.4.7.</t>
  </si>
  <si>
    <t>4.4.8.</t>
  </si>
  <si>
    <t>4.4.9.</t>
  </si>
  <si>
    <t>Организация мероприятий по социальной рекламе чтения (транспортная реклама, баннеры, щиты, рекламные буклеты, афиши, радиореклама, телереклама, листовки, серия телепередач о книге и чтении)</t>
  </si>
  <si>
    <t>Совершенствование информационного обслуживания населения (расходы, связанные с подключением к сети Интернет, абонентская плата, оплата трафика, услуг связи, расходных материалов, внедрение лицензионного программного обеспечения, монтаж локальных сетей и др.)</t>
  </si>
  <si>
    <t>5.3.</t>
  </si>
  <si>
    <t>2.1.7.</t>
  </si>
  <si>
    <t>2.1.8.</t>
  </si>
  <si>
    <t>2.1.9.</t>
  </si>
  <si>
    <t>2.1.10.</t>
  </si>
  <si>
    <t>2.1.11.</t>
  </si>
  <si>
    <t>2.1.18.</t>
  </si>
  <si>
    <t>2.1.21.</t>
  </si>
  <si>
    <t>2.2.1.</t>
  </si>
  <si>
    <t>2.3.2.</t>
  </si>
  <si>
    <t>2.4.3.</t>
  </si>
  <si>
    <t>2.4.5.</t>
  </si>
  <si>
    <t>7.1.2.</t>
  </si>
  <si>
    <t>7.1.3.</t>
  </si>
  <si>
    <t>7.2.1.</t>
  </si>
  <si>
    <t>7.2.4.</t>
  </si>
  <si>
    <t>7.3.1.</t>
  </si>
  <si>
    <t>7.3.4.</t>
  </si>
  <si>
    <t>5.     Молодёжная политика</t>
  </si>
  <si>
    <t>8.2.</t>
  </si>
  <si>
    <t>9.     Архитектура и градостроительство</t>
  </si>
  <si>
    <t>8.   Обеспечение доступности жилья</t>
  </si>
  <si>
    <t>9.3.</t>
  </si>
  <si>
    <t xml:space="preserve">10.   Развитие экономики </t>
  </si>
  <si>
    <t>10.2.</t>
  </si>
  <si>
    <t>10.3.</t>
  </si>
  <si>
    <t>11.   Развитие АПК</t>
  </si>
  <si>
    <t xml:space="preserve">Проведение презентационно-выставочных и информационно-технических мероприятий     </t>
  </si>
  <si>
    <t>11.1.</t>
  </si>
  <si>
    <t>11.2.</t>
  </si>
  <si>
    <t>11.3.</t>
  </si>
  <si>
    <t>12.   Промышленность</t>
  </si>
  <si>
    <t>12.1.</t>
  </si>
  <si>
    <t>12.2.</t>
  </si>
  <si>
    <t>12.3.</t>
  </si>
  <si>
    <t>13.  Дорожное хозяйство</t>
  </si>
  <si>
    <t>13.4.</t>
  </si>
  <si>
    <t>13.5.</t>
  </si>
  <si>
    <t>13.6.</t>
  </si>
  <si>
    <t>14.  Транспорт</t>
  </si>
  <si>
    <t>15.   Развитие ГО и предупреждение ЧС</t>
  </si>
  <si>
    <t>15.2.</t>
  </si>
  <si>
    <t>15.3.</t>
  </si>
  <si>
    <t xml:space="preserve">16.  Улучшение экологической обстановки </t>
  </si>
  <si>
    <t>18.  Занятость населения</t>
  </si>
  <si>
    <t>18.1.</t>
  </si>
  <si>
    <t>18.2.</t>
  </si>
  <si>
    <t>19.  Прочее</t>
  </si>
  <si>
    <t>19.1.</t>
  </si>
  <si>
    <t>19.2.</t>
  </si>
  <si>
    <t>19.4.</t>
  </si>
  <si>
    <t>19.5.</t>
  </si>
  <si>
    <t>19.6.</t>
  </si>
  <si>
    <t>19.7.</t>
  </si>
  <si>
    <t>19.8.</t>
  </si>
  <si>
    <t>19.9.</t>
  </si>
  <si>
    <t>19.10.</t>
  </si>
  <si>
    <t>Формирование новых объектов экскурсионного показа, средств размещения, сервисного обслуживания, увеличение рынка туристских услуг, обеспечение роста турпотока, развитие малого и среднего предпринимательства в сфере туризма, реконструкция функционирующих средств размещения и строительство новых</t>
  </si>
  <si>
    <t>Закупка, разработка, создание, внедрение, развитие, модернизация, эксплуатация, обслуживание и поддержка информационно-коммуникационной инфраструктуры, программно-аппаратных комплексов СЭД и электронных архивов, программно-аппаратных комплексов геоинформационных систем, информационных систем и автоматизированных систем, перевод муниципальных услуг в электронный вид</t>
  </si>
  <si>
    <t>город Краснодар</t>
  </si>
  <si>
    <t>10.4.</t>
  </si>
  <si>
    <t>2.     Образование (в т.ч. дошкольное образование и общее образование)</t>
  </si>
  <si>
    <t>Сроки реализа-ции</t>
  </si>
  <si>
    <t>9.5.</t>
  </si>
  <si>
    <t>Проектирование и строительство физкультурно-оздоровительных комплексов - 2 комплекса на 200 зрителей (пос. Знаменский, ст. Старокорсунская)</t>
  </si>
  <si>
    <t>2.1.33.</t>
  </si>
  <si>
    <t>2.1.34.</t>
  </si>
  <si>
    <t>Развитие малого и среднего предпринимательства</t>
  </si>
  <si>
    <t>8.5.</t>
  </si>
  <si>
    <t>Организация и проведение городских фестивалей, конкурсов, выставок, участие в международных, всероссийских, межрегиональных, краевых и городских фестивалях, конкурсах, выставках, смотрах</t>
  </si>
  <si>
    <t xml:space="preserve">Поддержка одарённых учащихся муниципальных образовательных организаций дополнительного образования детей (присуждение и выплата адресных стипендий) </t>
  </si>
  <si>
    <t>Проведение фестивалей, конкурсов и выставок, зональных этапов краевых конкурсов исполнительского мастерства и выставок детского художественного творчества и др.</t>
  </si>
  <si>
    <t>Подготовка, переподготовка, повышение квалификации кадров муниципальных учреждений культуры, их участие в мероприятиях, способствующих росту профессионализма, обмену опытом</t>
  </si>
  <si>
    <t>Выполнение работ по формированию земельных участков, находящихся под жилыми многоквартирными домами</t>
  </si>
  <si>
    <t>Реализация информационной политики органов местного самоуправления муниципального образования город Краснодар</t>
  </si>
  <si>
    <t>Профилактика проявлений экстремизма и гармонизация межнациональных отношений, в том числе в молодёжной среде, проведение мероприятий, направленных на сохранение и развитие национальных культур, распространение идей духовного единства российской нации и формирование российской гражданской идентичности</t>
  </si>
  <si>
    <t>Реализация первичных мер пожарной безопасности, пропаганда в области пожарной безопасности, развитие и укрепление материально-технической базы спасательно-пожарных подразделений муниципальной пожарной охраны</t>
  </si>
  <si>
    <t xml:space="preserve"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
</t>
  </si>
  <si>
    <t xml:space="preserve">Измерение уровня загрязнения водных объектов и сточных вод
</t>
  </si>
  <si>
    <t xml:space="preserve">Проведение экологических мероприятий среди населения муниципального образования город Краснодар, включающих организацию акций, конкурсов, выставок, спортивно-игровых программ, экологических праздников
</t>
  </si>
  <si>
    <t xml:space="preserve">Информирование населения о правилах экологического поведения: изготовление видеороликов экологического характера для проката в средствах массовой информации (муниципальные телеканалы)
</t>
  </si>
  <si>
    <t xml:space="preserve">Мероприятия по отводу избыточных вод в Карасунском внутригородском округе города Краснодара, Пашковском сельском округе муниципального образования город Краснодар, с земель пригородных хозяйств Карасунского внутригородского округа города Краснодара
</t>
  </si>
  <si>
    <t>2.3.3.</t>
  </si>
  <si>
    <t xml:space="preserve">Осуществление комплекса мер по развитию системы организации школьного питания
</t>
  </si>
  <si>
    <t xml:space="preserve">Реализация мероприятий в сфере развития образования (оплата педагогам дополнительного образования) </t>
  </si>
  <si>
    <t xml:space="preserve">Осуществление комплекса мер по развитию системы дополнительного образования
</t>
  </si>
  <si>
    <t xml:space="preserve"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
</t>
  </si>
  <si>
    <t xml:space="preserve">Осуществление комплекса мер по развитию сети муниципальных дошкольных образовательных организаций
</t>
  </si>
  <si>
    <t>Строительство, реконструкция, капитальный и текущий ремонт дорог</t>
  </si>
  <si>
    <t>Внедрение и содержание средств регулирования дорожного движения</t>
  </si>
  <si>
    <t>Строительство, реконструкция, капитальный и текущий ремонт подземных (надземных) пешеходных переходов на улично-дорожной сети муниципального образования город Краснодар</t>
  </si>
  <si>
    <t>Ремонт и содержание тротуаров</t>
  </si>
  <si>
    <t>Изготовление, установка и ремонт дорожных сооружений</t>
  </si>
  <si>
    <t>Снос самовольно возведённых объектов капитального строительства</t>
  </si>
  <si>
    <t>13.20.</t>
  </si>
  <si>
    <t>14.3.</t>
  </si>
  <si>
    <t>14.4.</t>
  </si>
  <si>
    <t>14.5.</t>
  </si>
  <si>
    <t>10.5.</t>
  </si>
  <si>
    <t>9.6.</t>
  </si>
  <si>
    <t>7.3.6.</t>
  </si>
  <si>
    <t>Мероприятия по отлову безнадзорных домашних животных</t>
  </si>
  <si>
    <t>7.1.4.</t>
  </si>
  <si>
    <t xml:space="preserve">Расходы по содержанию и текущему ремонту квартир, находящихся в муниципальной собственности, но не переданных в пользование по договорам социального найма
</t>
  </si>
  <si>
    <t>7.1.5.</t>
  </si>
  <si>
    <t xml:space="preserve">Капитальный ремонт жилищного фонда (работы, услуги по содержанию имущества; расходы по решениям судебных органов; субсидии юридическим лицам, а также индивидуальным предпринимателям, физическим лицам - производителям товаров, работ, услуг; оплата кредиторской задолженности)
</t>
  </si>
  <si>
    <t>7.1.6.</t>
  </si>
  <si>
    <t>7.1.7.</t>
  </si>
  <si>
    <t xml:space="preserve">Мероприятия по поддержке жилищного хозяйства (выполнение наказов избирателей)
</t>
  </si>
  <si>
    <t>Строительство, реконструкция и модернизация муниципальных сетей водоснабжения</t>
  </si>
  <si>
    <t>7.2.1.5.</t>
  </si>
  <si>
    <t>Ремонт муниципальных сетей водоснабжения</t>
  </si>
  <si>
    <t>7.2.7.</t>
  </si>
  <si>
    <t>7.2.8.</t>
  </si>
  <si>
    <t>7.2.8.2.</t>
  </si>
  <si>
    <t>7.2.9.</t>
  </si>
  <si>
    <t>7.2.12.</t>
  </si>
  <si>
    <t>7.2.13.</t>
  </si>
  <si>
    <t xml:space="preserve">Корректировка программы комплексного развития систем коммунальной инфраструктуры муниципального образования город Краснодар
</t>
  </si>
  <si>
    <t xml:space="preserve">Уличное освещение, техническое обслуживание сетей уличного освещения
</t>
  </si>
  <si>
    <t xml:space="preserve">Мероприятия по обеспечению освещения улиц города Краснодара (выполнение наказов избирателей)
</t>
  </si>
  <si>
    <t xml:space="preserve">Содержание и ремонт фонтанов
</t>
  </si>
  <si>
    <t xml:space="preserve">Установка и содержание мемориальных досок, бюстов, памятных знаков и памятников
</t>
  </si>
  <si>
    <t xml:space="preserve">Обустройство биотуалетов на территории муниципального образования город Краснодар
</t>
  </si>
  <si>
    <t xml:space="preserve">Строительство и благоустройство нового городского кладбища на территории муниципального образования город Краснодар
</t>
  </si>
  <si>
    <t>Расходы на озеленение, снос и омоложение деревьев, цветочное оформление</t>
  </si>
  <si>
    <t>Мероприятия по текущей обработке зелёных насаждений на территории  муниципального образования город Краснодар в целях обеспечения их сохранности (карантинные, некарантинные)</t>
  </si>
  <si>
    <t>Работы по ремонту и содержанию автоматических систем полива, текущее обслуживание цветочных часов</t>
  </si>
  <si>
    <t>7.3.7.</t>
  </si>
  <si>
    <t>Санитарная уборка территории города</t>
  </si>
  <si>
    <t>7.3.8.</t>
  </si>
  <si>
    <t>Ежемесячные взносы на капитальный ремонт помещений, находящихся в муниципальной собственности</t>
  </si>
  <si>
    <t>7.1.8.</t>
  </si>
  <si>
    <t xml:space="preserve">Совершенствование системы патриотического воспитания граждан, организация и внедрение инновационных форм патриотического воспитания, развитие материально-технической базы патриотического воспитания в образовательных, трудовых, творческих, воинских коллективах и общественных объединениях муниципального образования город Краснодар, формирование позитивного отношения граждан к военной службе и положительной мотивации молодёжи относительно прохождения военной службы по призыву и контракту, работа по патриотическому воспитанию граждан в рамках ежегодного краевого месячника оборонно-массовой и военно-патриотической работы </t>
  </si>
  <si>
    <t xml:space="preserve">город Краснодар </t>
  </si>
  <si>
    <t>3.7.</t>
  </si>
  <si>
    <t>3.8.</t>
  </si>
  <si>
    <t>Предоставление субсидий на выполнение муниципального задания, оказание услуг (работ) муниципальным бюджетным (автономным) учреждениям</t>
  </si>
  <si>
    <t>3.10.</t>
  </si>
  <si>
    <t>3.12.</t>
  </si>
  <si>
    <t>Предоставление субсидий бюжетным автономным учреждениям на осуществление иных мероприятий в рамках Программы по выполнению наказов избирателей депутатам городской Думы Краснодара</t>
  </si>
  <si>
    <t>1.5.</t>
  </si>
  <si>
    <t xml:space="preserve">Компенсационные выплаты на возмещение расходов по оплате жилых помещений работникам муниципальных учреждений здравоохранения, проживающим и работающим в сельской местности 
</t>
  </si>
  <si>
    <t xml:space="preserve"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
</t>
  </si>
  <si>
    <t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</si>
  <si>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Организация и проведение социально значимых мероприятий, направленных на поддержку семей и детей (в том числе оставшихся без попечения родителей), укрепление семейных ценностей и традиций, укрепление института семьи и развитие института замещающей семьи
</t>
  </si>
  <si>
    <t>Обеспечение профилактики безнадзорности и беспризорности в муниципальном образовании город Краснодар, а также социальной реабилитации несовершеннолетних, оказавшихся в трудной жизненной ситуации</t>
  </si>
  <si>
    <t>4.6.</t>
  </si>
  <si>
    <t>Организация досуга детей на площадках по месту жительства через различные формы отдыха и занятости</t>
  </si>
  <si>
    <t>4.7.</t>
  </si>
  <si>
    <t>4.8.</t>
  </si>
  <si>
    <t>Выплата компенсации расходов на погребение отдельным категориям граждан</t>
  </si>
  <si>
    <t>Проведение праздничных мероприятий, приуроченных к празднованию Дня социального работника, Международного дня пожилого человека, Международного дня инвалида</t>
  </si>
  <si>
    <t>Осуществление отдельных государственных полномочий по организации 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</si>
  <si>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</si>
  <si>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Создание временных рабочих мест в организациях жилищно-коммунального комплекса, торговли и бытового обслуживания населения, строительных, промышленных, сельскохозяйственных организациях, учреждениях культуры, образовательных организациях и т.д.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</si>
  <si>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</si>
  <si>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</si>
  <si>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</si>
  <si>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</si>
  <si>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</si>
  <si>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</si>
  <si>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</si>
  <si>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</si>
  <si>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</si>
  <si>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</si>
  <si>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</si>
  <si>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17.14.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</si>
  <si>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</si>
  <si>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</si>
  <si>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</si>
  <si>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</si>
  <si>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</si>
  <si>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</si>
  <si>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</si>
  <si>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</si>
  <si>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</si>
  <si>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Строительство, реконструкция и приобретение дошкольных образовательных организаций</t>
  </si>
  <si>
    <t>Проведение общегородских мероприятий в области культуры, в том числе в соответствии с Календарём праздничных мероприятий, юбилейных и памятных дат</t>
  </si>
  <si>
    <t>Мероприятия по поддержке и развитию театрально-концертных учреждений муниципального образования город Краснодар</t>
  </si>
  <si>
    <t>Поддержка деятельности творческих работников в области культуры и искусства</t>
  </si>
  <si>
    <t>Организация, проведение и участие в конкурсных мероприятиях</t>
  </si>
  <si>
    <t>1.8.</t>
  </si>
  <si>
    <t>1.9.</t>
  </si>
  <si>
    <t>1.11.</t>
  </si>
  <si>
    <t>1.12.</t>
  </si>
  <si>
    <t>1.13.</t>
  </si>
  <si>
    <t>1.14.</t>
  </si>
  <si>
    <t>Популяризация здорового образа жизни среди подростков и молодёжи</t>
  </si>
  <si>
    <t>1.2.</t>
  </si>
  <si>
    <t>Укрепление и модернизация материально-технической базы муниципальных учреждений здравоохранения</t>
  </si>
  <si>
    <t>2.10.</t>
  </si>
  <si>
    <t>Финансовое обеспечение мероприятий, возникающих в связи с участием в организации и проведении государственной (итоговой) аттестации выпускников</t>
  </si>
  <si>
    <t>2.11.</t>
  </si>
  <si>
    <t>Дополнительные меры социальной поддержки в муниципальных образовательных учреждениях муниципального образования город Краснодар</t>
  </si>
  <si>
    <t>Обеспечение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</si>
  <si>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2.1.12.</t>
  </si>
  <si>
    <t>2.1.15.</t>
  </si>
  <si>
    <t>2.4.32.</t>
  </si>
  <si>
    <t>2.8.</t>
  </si>
  <si>
    <t>2.13.</t>
  </si>
  <si>
    <t>2.14.</t>
  </si>
  <si>
    <t>2.15.</t>
  </si>
  <si>
    <t>2.16.</t>
  </si>
  <si>
    <t>4.4.5.</t>
  </si>
  <si>
    <t>4.5.4.</t>
  </si>
  <si>
    <t>4.5.5.</t>
  </si>
  <si>
    <t>4.5.7.</t>
  </si>
  <si>
    <t>4.5.8.</t>
  </si>
  <si>
    <t>4.5.10.</t>
  </si>
  <si>
    <t>4.5.11.</t>
  </si>
  <si>
    <t>4.9.</t>
  </si>
  <si>
    <t>4.10.</t>
  </si>
  <si>
    <t>Строительство, реконструкция и ремонт сетей ливнёвой канализации</t>
  </si>
  <si>
    <t>Содержание сетей ливнёвой канализации и насосных станций</t>
  </si>
  <si>
    <t>7.3.4.5.</t>
  </si>
  <si>
    <t>7.3.4.6.</t>
  </si>
  <si>
    <t>7.3.4.15.</t>
  </si>
  <si>
    <t>7.3.4.18.</t>
  </si>
  <si>
    <t>7.3.4.19.</t>
  </si>
  <si>
    <t>7.3.4.20.</t>
  </si>
  <si>
    <t>7.3.4.21.</t>
  </si>
  <si>
    <t>7.3.4.22.</t>
  </si>
  <si>
    <t>7.3.4.23.</t>
  </si>
  <si>
    <t>7.3.4.24.</t>
  </si>
  <si>
    <t>7.3.4.25.</t>
  </si>
  <si>
    <t>7.3.6.2.</t>
  </si>
  <si>
    <t>7.3.6.3.</t>
  </si>
  <si>
    <t>7.3.6.4.</t>
  </si>
  <si>
    <t>15.4.</t>
  </si>
  <si>
    <t>19.11.</t>
  </si>
  <si>
    <t>19.12.</t>
  </si>
  <si>
    <t>19.13.</t>
  </si>
  <si>
    <t>19.14.</t>
  </si>
  <si>
    <t>19.15.</t>
  </si>
  <si>
    <t>город Краснодар пос. Знаменский пос. Лорис</t>
  </si>
  <si>
    <t>№                            п/п</t>
  </si>
  <si>
    <t>Террито-рия, поселение</t>
  </si>
  <si>
    <t>краевой бюджет</t>
  </si>
  <si>
    <t>местный бюджет</t>
  </si>
  <si>
    <t>всего</t>
  </si>
  <si>
    <t xml:space="preserve">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РФ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
</t>
  </si>
  <si>
    <t xml:space="preserve">Внедрение эффективных форм гражданских технологий противодействия угрозам терроризма и экстремизма в муниципальном образовании город Краснодар; повышение инженерно-технической защищённости социально значимых объектов здравоохранения муниципального образования город Краснодар
</t>
  </si>
  <si>
    <t>Проектирование и строительство пристройки к ДДУ № 46 по                                                                                             ул. Бульварное Кольцо, 24</t>
  </si>
  <si>
    <t>Проектирование и строительство пристройки к ДДУ № 115 по                                                                                              ул. Бульварное Кольцо, 10</t>
  </si>
  <si>
    <t>Проектирование и строительство пристройки к ДДУ № 223 по                                                                     ул. Бульварное Кольцо, 19</t>
  </si>
  <si>
    <t>Проектирование и строительство пристройки к ДДУ № 230 по                                                                                ул. Бульварное Кольцо, 3</t>
  </si>
  <si>
    <t>Проектирование и строительство пристройки к ДДУ № 232 по                                                                         ул. Бульварное Кольцо, 8</t>
  </si>
  <si>
    <t>Проектирование и строительство пристройки к ДДУ № 233 по                                                                                        ул. Бульварное Кольцо, 20</t>
  </si>
  <si>
    <t xml:space="preserve">Проектирование и строительство блока ДОУ на 80 мест на территории детского сада № 73 по ул. им. Володарского, 3                                </t>
  </si>
  <si>
    <t>Проектирование и строительство блока ДОУ на 40 мест на территории детского сада  № 138  по ул. Молодёжной, 1</t>
  </si>
  <si>
    <t>Проектирование и строительство ДДУ в п. Плодородном-2 по                                                                                    ул. Александровской (1 этап)</t>
  </si>
  <si>
    <t>город Краснодар,     х. Ленина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</si>
  <si>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учреждениях, находящихся в ведении департамента образования администрации муниципального образования город Краснодар, в том числе путём развития материально-технической базы</t>
  </si>
  <si>
    <t xml:space="preserve">Предоставление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
</t>
  </si>
  <si>
    <t>Создание условий для эффективного управления сферой образования, обеспечение высокого качества управления процессами развития образования на муниципальном уровне, в том числе путём совершенствования муниципальных заданий на оказание муниципальных услуг, анализ процессов и результатов деятельности в сфере образования для своевременного принятия управленческих решений</t>
  </si>
  <si>
    <t>город Краснодар,  пос. Знаменский ст. Старо-корсунская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</si>
  <si>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организаций дополнительного образования детей Краснодарского края отрасли «Образование» и «Физическая культура и спорт»</t>
  </si>
  <si>
    <t>Целевая поддержка творческих коллективов-победителей внутриотраслевого конкурса «Искусство – это мы!» за звание «Лучший творческий коллектив» по итогам текущего года</t>
  </si>
  <si>
    <t>Присуждение и выплата премий лучшим преподавателям муниципальных образовательных организаций дополнительного образования детей «За творческие достижения в педагогической деятельности»</t>
  </si>
  <si>
    <t xml:space="preserve">город Краснодар               </t>
  </si>
  <si>
    <t>7.1.  Жилищное хозяйство</t>
  </si>
  <si>
    <t>Снос жилых помещений, признанных в установленном порядке аварийными и подлежащими сносу</t>
  </si>
  <si>
    <t xml:space="preserve">Возмещение расходов, связанных с приёмом объектов жилищно-коммунального хозяйства в муниципальную собственность
</t>
  </si>
  <si>
    <t>7.3.   Благоустройство и озеленение</t>
  </si>
  <si>
    <t>Уборка и хранение брошенных автотранспортных средств, расположенных на территории  муниципального образования город Краснодар</t>
  </si>
  <si>
    <t>Инженерно-геодезические изыскания для принятия мер по предупреждению нарушений земельного законодательства</t>
  </si>
  <si>
    <t>Назначение и выплата пенсии за выслугу лет лицам, замещавшим муниципальные должности и должности муниципальной службы в муниципальном образовании город Краснодар</t>
  </si>
  <si>
    <t>Приобретение новогодних подарочных наборов  несовершеннолетним из социально незащищённых семей при проведении мероприятий, приуроченных к Новогоднему празднику, Дням новогодней ёлки</t>
  </si>
  <si>
    <t>Организация общественных работ в учреждениях культуры, здравоохранения, образовательных организациях, на предприятиях всех форм собственности, осуществляющих деятельность на территории муниципального образования город Краснодар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</si>
  <si>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</si>
  <si>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</si>
  <si>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 xml:space="preserve">Информирование о состоянии окружающей среды: издание ежегодного сборника «Состояние и охрана окружающей среды на территории муниципального образования город Краснодар»
</t>
  </si>
  <si>
    <t xml:space="preserve">Организация транспортного обслуживания населения в границах городского округа путём оснащения общественного пассажирского транспорта радиоинформаторами транспортными (для ориентирования инвалидов по зрению), звуковыми и визуальными (табло, дисплей) информационными системами для обеспечения пассажиров сообщениями о маршруте следования и остановках
</t>
  </si>
  <si>
    <t>Проектирование и проведение ремонтно-реставрационных работ на памятниках, мемориальных комплексах, братских захоронениях, расположенных на территории административного центра Краснодарского края (отнесённые к объектам культурного наследия), находящихся в муниципальной собственности</t>
  </si>
  <si>
    <t>Мероприятия по предоставлению компенсации расходов на оплату жилого помещения и коммунальных услуг Почётным гражданам города Краснодара</t>
  </si>
  <si>
    <t xml:space="preserve">Проектирование и строительство СОШ по ул. Наримановской в х. Ленина города Краснодара (1000 мест)  (1, 2 этапы) </t>
  </si>
  <si>
    <t>Комплектование библиотечного фонда электронными изданиями на нетрадиционных носителях информации: аудио-, видео-, CD-дисках, DVD-дисках</t>
  </si>
  <si>
    <t>Мероприятия в области застройки территорий (разработка градостроительной документации, подготовка земельных участков, не имеющих документации и инженерных коммуникаций, подготовка исходно-разрешительной документации (в том числе по привязке типовых проектов домов к конкретным земельным участкам)</t>
  </si>
  <si>
    <t>3.1.8.</t>
  </si>
  <si>
    <t>Строительство сети объектов «Футбольный манеж со встроенными бытовыми помещениями ФК «Краснодар»</t>
  </si>
  <si>
    <t>2.1.43.</t>
  </si>
  <si>
    <t>2.1.44.</t>
  </si>
  <si>
    <t>Внедрение системы комплексной автоматизации транспорта</t>
  </si>
  <si>
    <t xml:space="preserve">Содержание и охрана постов контроля загрязнения атмосферного воздуха и оборудования передвижной экологической лаборатории (ПЭЛ)
</t>
  </si>
  <si>
    <t>7.1.9.</t>
  </si>
  <si>
    <t>Проведение технической инвентаризации объектов недвижимости, в т.ч. бесхозяйного имущества, изготовление технических и кадастровых паспортов и другие расходы по управлению муниципальной собственностью</t>
  </si>
  <si>
    <t>14.6.</t>
  </si>
  <si>
    <t xml:space="preserve">Мероприятия по борьбе с гнусом и защите населения от кровососущих насекомых
</t>
  </si>
  <si>
    <t>16.14.</t>
  </si>
  <si>
    <t>Мероприятия по уничтожению ценхруса малоцветкового на территории  муниципального образования город Краснодар</t>
  </si>
  <si>
    <t>2.1.45.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</si>
  <si>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</si>
  <si>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</si>
  <si>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</si>
  <si>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</si>
  <si>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</si>
  <si>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</si>
  <si>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</si>
  <si>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</si>
  <si>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7.1.10.</t>
  </si>
  <si>
    <t>Демонтаж, транспортировка и хранение  временных сооружений</t>
  </si>
  <si>
    <t>7.2.14.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</si>
  <si>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</si>
  <si>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(попечи-тельство), переданных на воспитание в приёмную семью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</si>
  <si>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</si>
  <si>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</si>
  <si>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</si>
  <si>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 (за исключением детей, обучающихся в федеральных образовательных организациях)</t>
  </si>
  <si>
    <t>Приобретение оборудования                                                 муниципальными бюджетными учреждениями здравоохранения города Краснодара</t>
  </si>
  <si>
    <t>7.3.11.</t>
  </si>
  <si>
    <t>Охрана площадок временного хранения ТБО</t>
  </si>
  <si>
    <t>Текущее содержание кладбищ</t>
  </si>
  <si>
    <t>6.2.</t>
  </si>
  <si>
    <t>Обустройство детских игровых площадок, модернизация системы наружного освещения, ремонт внутридворовых и внутриквартальных территорий и другие (в т.ч. выполнение наказов избирателей)</t>
  </si>
  <si>
    <t>2.1.42.</t>
  </si>
  <si>
    <t>2.1.5.</t>
  </si>
  <si>
    <t xml:space="preserve">Организация участия детей и преподавателей в конкурсах, выставках, фестивалях, олимпиадах, пленэрах, творческих школах </t>
  </si>
  <si>
    <t>3.13.</t>
  </si>
  <si>
    <t>Осуществление отдельных государственных полномочий Краснодарского края  на выплату единовременного пособия на ремонт жилых помещений, принадлежащих детям-сиротам и детям, оставшимся без попечения родителей, и  лицам из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</si>
  <si>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Техническое заключение о техническом состоянии муниципальных жилых помещений, проведение технической инвентаризации объектов недвижимости
</t>
  </si>
  <si>
    <t>Проектирование и реконструкция МБОУ муниципального образования город Краснодар гимназии № 23 2 этап: строительство блока МБОУ на 400 мест с переходной галереей</t>
  </si>
  <si>
    <t>Создание офисов врачей общей практики (модульные блоки для размещения офиса (в том числе оформление земельно-правовой документации и работы по строительству подводящих инженерных сетей)</t>
  </si>
  <si>
    <t>Организация работы профильных лагерей,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питания, лагерей труда и отдыха, выездных профильных смен, экспедиций, походов, осуществление проезда организованных групп детей к месту отдыха, оздоровления и обратно</t>
  </si>
  <si>
    <t>Разработка схемы электроснабжения муниципального образования город Краснодар</t>
  </si>
  <si>
    <t>7.3.12.</t>
  </si>
  <si>
    <t>7.3.13.</t>
  </si>
  <si>
    <t>Капитальный  ремонт фонтана у здания  Законодательного Собрания  Краснодарского края</t>
  </si>
  <si>
    <t xml:space="preserve">Проектирование и строительство ДДУ на 250 мест в пос. Краснодарском </t>
  </si>
  <si>
    <t>7.2.1.6.</t>
  </si>
  <si>
    <t>Предоставление социальных выплат молодым семьям на приобретение (строительство) жилья в рамках подпрограммы «Обеспечение жильём молодых семей» федеральной целевой программы «Жилище» на 2011 – 2015 годы и федеральной целевой программы «Жилище» на 2015 – 2020 годы</t>
  </si>
  <si>
    <t>Строительство (реконструкция), капитальный ремонт и ремонт автомобильных дорог общего пользования местного значения, осуществляющиеся в рамках Программы комплексного развития транспортной инфраструктуры Краснодарской городской агломерации</t>
  </si>
  <si>
    <t>17.15.</t>
  </si>
  <si>
    <t>13.22.</t>
  </si>
  <si>
    <t>Реконструкция, ремонт и содержание инженерных сооружений</t>
  </si>
  <si>
    <t>13.23.</t>
  </si>
  <si>
    <t>13.24.</t>
  </si>
  <si>
    <t>13.25.</t>
  </si>
  <si>
    <t>13.26.</t>
  </si>
  <si>
    <t>1.1.1.</t>
  </si>
  <si>
    <t>1.1.1.2.</t>
  </si>
  <si>
    <t>1.1.2.</t>
  </si>
  <si>
    <t>1.1.2.2.</t>
  </si>
  <si>
    <t>Финансовое обеспечение выполнения муниципального задания муниципальными организациями. 
Финансовое обеспечение деятельности (оплата труда и начисления на выплаты по оплате труда, коммунальные услуги, работы и услуги по содержанию имущества; уплата налогов, прочие работы, услуги, увеличение стоимости основных средств, увеличение стоимости материальных запасов и т.д)</t>
  </si>
  <si>
    <t xml:space="preserve">Организация проведения официальных физкультурных, физкультурно-оздоровительных и спортивных мероприятий, включённых в календарный план официальных физкультурных мероприятий и спортивных мероприятий муниципального образования город  Краснодар на 2015 - 2017 гг., обеспечение подготовки и участия в официальных краевых, всероссийских и международных соревнованиях
</t>
  </si>
  <si>
    <t>Обеспечение и совершенствование информационного обслуживания населения: создание комфортных условий для читателей, организация современного интерьера в муниципальных библиотеках (оснащение электронно-вычислительной техникой, библиотечной мебелью)</t>
  </si>
  <si>
    <t>Гражданское воспитание молодёжи, её творческое и интеллектуальное развитие, формирование здорового образа жизни среди молодёжи, содействие экономической самостоятельности и повышение социальной активности молодёжи, развитие молодёжного предпринимательства; поддержка и развитие школьного самоуправления, работа с молодёжью по месту жительства, международное молодёжное сотрудничество, организация летнего отдыха и оздоровления молодёжи, молодёжный туризм, информационное, организационное и методическое обеспечение реализации молодёжной политики</t>
  </si>
  <si>
    <t>7.2.15.</t>
  </si>
  <si>
    <t>7.3.4.17.</t>
  </si>
  <si>
    <t>Повышение оперативности реагирования служб экстренного вызова и служб жизнеобеспечения при угрозе возникновения и возникновении чрезвычайных ситуаций, аварий и происшествий на территории муниципального образования город Краснодар, повышение эффективности организации и проведения поисково-спасательных, аварийно-спасательных и других неотложных работ в условиях чрезвычайных ситуаций природного и техногенного характера, пропаганда и информирование населения в области защиты населения от чрезвычайных ситуаций природного и техногенного характера, безопасности на водных объектах</t>
  </si>
  <si>
    <t xml:space="preserve">Организационно-техническое и методическое обеспечение работы консультативных и совещательных органов в сфере общественно-политических отношений, организация и проведение конкурсов, «круглых столов», создание эффективной системы взаимодействия между органами местного самоуправления муниципального образования город Краснодар и социально ориентированными некоммерческими организациями, содействие развитию институтов гражданского общества
</t>
  </si>
  <si>
    <t xml:space="preserve">Создание открытого информационного пространства для взаимодействия органов местного самоуправления, органов ТОС; расширение числа жителей муниципального образования город Краснодар, вовлекаемых в процесс решения социально значимых вопросов муниципального образования путём содействия становлению территориального общественного самоуправления; формирование системы информационно-методической, консультативной  и организационной поддержки органам ТОС
</t>
  </si>
  <si>
    <t>Объёмы и источники финансирования, тыс. рублей</t>
  </si>
  <si>
    <t xml:space="preserve">Высшее и послевузовское образование (содержание муниципального автономного образовательного учреждения высшего профессионального образования «Краснодарский муниципальный медицинский институт высшего сестринского образования»)
</t>
  </si>
  <si>
    <t xml:space="preserve">Проектирование и строительство школы на 1100 мест по ул. Изобильной </t>
  </si>
  <si>
    <t xml:space="preserve">Проектирование и реконструкция МБОУ ООШ № 81 по ул. Сербской, 7 </t>
  </si>
  <si>
    <t>Строительство общеобразовательной школы на 1550 мест по ул. Восточно-Кругликовской</t>
  </si>
  <si>
    <t>Комплектование библиотечных фондов в интересах различных социокультурных групп и слоёв населения</t>
  </si>
  <si>
    <t>7.2.   Коммунальное хозяйство</t>
  </si>
  <si>
    <t>Сеть фекальной канализации протяжённостью 2600 м                                          в пос. Пашковском</t>
  </si>
  <si>
    <t>Строительство, реконструкция, ремонт и содержание объектов благоустройства (выполнение наказов избирателей; средства местного бюджета (бюджета муниципального образования город Краснодар) в части добровольных пожертвований физических и юридических лиц, поступивших в                                                2014 году на строительство, реконструкцию, ремонт и содержание объектов благоустройства, в том числе изготовление и установку заборных ограждений, на территории муниципального образования город Краснодар и т.д.)</t>
  </si>
  <si>
    <t>Приобретение, хранение, монтаж, демонтаж новогодних ёлок</t>
  </si>
  <si>
    <t xml:space="preserve">Развитие и совершенствование учебно-материальной базы учреждения «Курсы гражданской обороны», увеличение зон оповещения населения, приобретение и монтаж комплекта  радиотелевизионного оборудования для ввода видео и звуковых сообщений ЕДДС в программы телеканалов и вещательных радиостанций для оповещения населения на территории муниципального образования город Краснодар </t>
  </si>
  <si>
    <t>Проведение эколого-просветительских мероприятий, включающих организацию конференций, «круглых столов», конкурсов среди учащихся дошкольных и общеобразовательных организаций, библиотек, средних и высших профессиональных учебных заведений, расположенных на территории муниципального образования город Краснодар</t>
  </si>
  <si>
    <t>17.  Социальная поддержка детей-сирот и детей, оставшихся без попечения родителей</t>
  </si>
  <si>
    <t>ВСЕГО</t>
  </si>
  <si>
    <t>Сохранение духовно-нравственного наследия кубанского казачества,
поддержка социально ориентированных казачьих обществ Кубанского казачьего общества, осуществляющих деятельность по участию в охране общественного порядка, патриотическое воспитание молодёжи в казачьих обществах, организационно-методическое обеспечение деятельности казачьих обществ</t>
  </si>
  <si>
    <t xml:space="preserve">Строительство общеобразовательной организации на 1100 мест в Прикубанском внутригородском округе города Краснодара (2, 3, 4 этапы)
</t>
  </si>
  <si>
    <t xml:space="preserve">Организация летнего отдыха и оздоровления детей - учащихся муниципальных организаций дополнительного образования, находящихся в ведении управления культуры администрации муниципального образования город Краснодар, участников детских творческих коллективов учреждений клубного типа и детей работников организаций культуры                               </t>
  </si>
  <si>
    <t xml:space="preserve">Фекальная канализация по ул. Бульвар Интернациональный </t>
  </si>
  <si>
    <t>Создание  для инвалидов и других маломобильных групп населения безбарьерной среды жизнедеятельности, обеспечение беспрепятственного передвижения и доступа инвалидов к объектам городской инфраструктуры и месту работы (обустройство остановочных пунктов общественного пассажирского транспорта и пешеходных наземных и подземных переходов для маломобильных граждан); повышение уровня доступности для инвалидов и других маломобильных групп населения учреждений культуры, здравоохранения, физической культуры и спорта, образовательных организаций и т.д.городской инфраструктуры и месту работы (обустройство остановочных пунктов общественного пассажирского транспорта и пешеходных наземных и подземных переходов для маломобильных граждан); повышение уровня доступности для инвалидов и других маломобильных групп населения учреждений культуры, здравоохранения, физической культуры и спорта, образовательных организаций и т.д.</t>
  </si>
  <si>
    <t>Дополнительные меры по активизации социального участия граждан старшего поколения в жизни муниципального образования город Краснодар, организации отдыха и оздоровления, участии в культурно-досуговых мероприятиях; создание условий для улучшения социально-бытовых условий ветеранов Великой Отечественной войны и лиц, приравненных к ним; организации  пребывания (проживания, питания) граждан старшего поколения в муниципальном казённом учреждении муниципального образования город Краснодар  «Центр «Источник»</t>
  </si>
  <si>
    <t>Технические мероприятия по повышению энергоэффективности: создание системы диспетчеризации и мониторинга ресурсообеспечения объектами бюджетной сферы, замена ламп на энергосберегающие, экспрессутепление зданий (реконструкция дверных и оконных блоков), промывка инженерных систем с частичной модернизацией изношенного оборудования, оснащение муниципальных учреждений приборами учёта электрической энергии, учёта тепловой энергии, учёта воды и замена установленных в муниципальных учреждениях приборов учёта на имеющие возможность автоматизированного снятия показаний</t>
  </si>
  <si>
    <t>Укрепление и модернизация материально-технической базы муниципальных учреждений культуры: приобретение автотранспортных средств (школьных автобусов), изготовление сценических костюмов и обуви, технических средств обучения, специализированного программного обеспечения, музыкальных  инструментов, выставочного и презентационного оборудования, реконструкция и капитальный ремонт зданий школ искусств и художественных школ; укрепление материально-технической базы муниципальных бюджетных учреждений в рамках выполнения наказов избирателей</t>
  </si>
  <si>
    <t>Благоустройство и ремонт спортивных объектов и сооружений, приобретение спортивно-технологического оборудования для их оснащения, в том числе в рамках Программы по выполнению наказов избирателей депутатам городской Думы Краснодара</t>
  </si>
  <si>
    <t xml:space="preserve">Предоставление субсидий частным дошкольным образовательным организациям,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
</t>
  </si>
  <si>
    <t>Создание, развитие и сопровождение информационных систем и технологий, направленных на повышение уровня доступности медицинской помощи и качества оказываемых медицинских услуг; внедрение элементов проектного менеджмента в управление отраслью, системы административно-хозяйственной деятельности управления здравоохранения администрации муниципального образования город Краснодар; усовершенствование бухгалтерского учёта и усиление его контрольных функций за финансовой деятельностью учреждений; внедрение систем поддержки принятия управленческих решений в повседневную деятельность работников здравоохранения муниципального уровня</t>
  </si>
  <si>
    <t>внебюджетные средства</t>
  </si>
  <si>
    <t>План</t>
  </si>
  <si>
    <t>Факт</t>
  </si>
  <si>
    <t>Предоставление субсидий лицам, осуществляющим перевозки граждан, постоянно проживающих на территории муниципального образования город Краснодар и имеющих право на получение мер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решениями городской Думы Краснодара (от 21.05.2009 № 56 п. 7, от 31.01.2013 № 42 п. 12, от 28.02.2013 № 43 п. 1)</t>
  </si>
  <si>
    <t>Приобретение объектов недвижимости для размещения дошкольной образовательной организации на 280 мест и движимого имущества для обеспечения её функционирования в Прикубанском внутригородском округе города Краснодара</t>
  </si>
  <si>
    <t>2 ДОО оснащены оборудованием для ввода новых мест</t>
  </si>
  <si>
    <t>Размещение ДДУ на 260 мест в п. Индустриальном по ул. Фанагорийской</t>
  </si>
  <si>
    <t>Оплата кредиторской задолженности</t>
  </si>
  <si>
    <t>Заключен муниципальный контракт  на выполнение проектно-изыскательских работ</t>
  </si>
  <si>
    <t>Проектирование и строительство пристройки на 4 класса (100 учащихся) на территории МБОУ СОШ № 61 в х. Ленина по ул. Молодёжной, 36</t>
  </si>
  <si>
    <t xml:space="preserve">Проектирование и строительство общеобразовательной школы на 1100 мест в пос. Краснодарском </t>
  </si>
  <si>
    <t xml:space="preserve">Проектирование и реконструкция бульвара по ул. Красной, от                                                 ул. им. Гаврилова П.М.  до ул. Офицерской и кинотеатра «Аврора» </t>
  </si>
  <si>
    <t>Погашена кредиторская задолженность</t>
  </si>
  <si>
    <t>Все муниципальные образовательные учреждения, которым доведено муниципальное задание, функционируют</t>
  </si>
  <si>
    <t>Бесплатным проездом на городском и пригородном транспорте обеспечено 409 детей</t>
  </si>
  <si>
    <t xml:space="preserve">Выполнены работы по проведению защитных мероприятий городских насаждений от вредителей и болезней </t>
  </si>
  <si>
    <t>Выполнены работы по ремонту системы автоматического полива на объекте "Цветочные часы"</t>
  </si>
  <si>
    <t>Финансовое обеспечение содержания учреждений, находящихся в ведении управления здравоохранения муниципального образования город Краснодар</t>
  </si>
  <si>
    <t>СН</t>
  </si>
  <si>
    <t>Оплачена кредиторская задолженность</t>
  </si>
  <si>
    <t>Предоставление субсидий лицам, осуществляющим пассажирские перевозки граждан автомобильным транспортом на муниципальных  городских и муниципальных пригородных маршрутах регулярного сообщения в границах муниципального образования город Краснодар, в целях финансового обеспечения оплаты первоначального взноса по договору финансовой аренды (лизинга) и в целях  возмещения части затрат по лизинговым платежам, заключённому для приобретения автобусов большой вместимости</t>
  </si>
  <si>
    <t>Повышение квалификации работников муниципальных учреждений культуры</t>
  </si>
  <si>
    <t>Проводились военно-патриотические, оборонно-массовые мероприятия с участием казачьих обществ Кубанского войскового казачьего общества и др. Обеспечивалось выполнение функций МКУ МО город Краснодар "Центр развития традиционной казачьей культуры города Краснодара". Осуществлялась охрана общественного порядка</t>
  </si>
  <si>
    <t>Проделана работа для создания открытого информационного пространства и взаимодействия органов местного самоуправления, органов ТОС, расширения числа жителей муниципального образования город Краснодар, вовлекаемых в процесс  решения социально значимых вопросов муниципального образования путём содействия становлению территориального общественного самоуправления, формирования системы информационно-методической, консультативной и организационной поддержки органов ТОС</t>
  </si>
  <si>
    <t>Выплата носит заявительный характер</t>
  </si>
  <si>
    <t xml:space="preserve">Проведение  капитальных ремонтов в  муниципальных учреждениях здравоохранения  города Краснодара </t>
  </si>
  <si>
    <t>Проектирование и строительство дошкольной образовательной организации на 200  воспитанников по ул. им. Калинина, 350/12</t>
  </si>
  <si>
    <t xml:space="preserve">Строительство блока ДОУна 40 мест на территории детского сада № 79 по ул. им. Орджоникидзе, 1 а </t>
  </si>
  <si>
    <t xml:space="preserve">Начальная школа на 300 учащихся на территории МБОУ гимназия № 92 по ул. Пионерской, 38 </t>
  </si>
  <si>
    <t>Газификация домов и населённых пунктов: Подводящий газопровод к детскому морскому центру по                                ул. им. Будённого, 107/1 в г. Краснодаре. Газификация МБОУ СОШ № 17 в                                                            г. Краснодаре. Подводящий газопровод к детской школе искусств № 2 в                                                          ст. Елизаветинской г. Краснодара. Газификация  жилой застройки в                                              пос. Белозёрном. Газификация жилых домов жилого массива 1-го отделения ОПХ «Колос».  Газоснабжение                                    пос. Плодородного в границах улиц Солнечной –Букетной – Фёдоровской. Газоснабжение мкр. Бородинского в пос. Пашковском. Газоснабжение района жилой застройки по ул. Народной, ул. Средней и  ул. Пригородной в г. Краснодаре. Газоснабжение пос. Российского-1. Газоснабжение пос.Северного в  г. Краснодаре. Инженерные сети мкр. Дивного пос. Индустриального. Инженерные сети в пос. Берёзовом</t>
  </si>
  <si>
    <t>Строительство ливнёвой канализации муниципального образования город Краснодар в части: реконструкция ул. Российской, от ул. им. 40-летия Победы до ул. Пригородной, и                                                              ул. Пригородной, от ул. Российской до  ул. Ростовское Шоссе. Третий этап. Корректировка</t>
  </si>
  <si>
    <t>Обеспечение инженерными сетями земельных участков для индивидуального жилищного строительства или ведения личного подсобного хозяйства, предоставленных гражданам, имеющих трех и более детей</t>
  </si>
  <si>
    <t>13.8.</t>
  </si>
  <si>
    <t>Зимнее содержание дорог</t>
  </si>
  <si>
    <t xml:space="preserve">Начислены и выплачены ежемесячные денежные выплаты 13694 получателям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 </t>
  </si>
  <si>
    <t>Начислено и выплачено ежемесячное вознаграждение 3937 приёмным родителям за оказание услуг по воспитанию 6076 приёмных детей</t>
  </si>
  <si>
    <t>Начислены и выплачены ежемесячные денежные выплаты 52 получателям на содержание детей, нуждающихся в особой заботе государства, переданных на патронатное воспитание</t>
  </si>
  <si>
    <t>Предоставлены субсидии 13 предприятиям</t>
  </si>
  <si>
    <t>Предоставлены субсидии МУП «КТТУ»</t>
  </si>
  <si>
    <t>Обеспечение деятельности КМТО "Премьера"</t>
  </si>
  <si>
    <t>Заключён мунципальный контракт на разработку проекта, ведутся работы</t>
  </si>
  <si>
    <t>Создано 195 рабочих мест, трудоустроено 722 человека</t>
  </si>
  <si>
    <t>Выплачена компенсации расходов на оплату жилого помещения и коммунальных услуг 40 Почётным гражданам</t>
  </si>
  <si>
    <t>Выплачены пенсии 400 пенсионерам</t>
  </si>
  <si>
    <t>2.1.19.</t>
  </si>
  <si>
    <t>Проектирование и строительство блока ДОУ на 40 мест на территории детского сада № 177 по ул. им. Ковалёва, 8</t>
  </si>
  <si>
    <t xml:space="preserve">Оплата кредиторской задолженности. Объект введён в 2015 году </t>
  </si>
  <si>
    <t>2.1.30.</t>
  </si>
  <si>
    <t xml:space="preserve">Оплата кредиторской задолженности. Объект введён в 2014 году </t>
  </si>
  <si>
    <t>Проектирование и строительство блока на 40 мест к ДОУ № 139 по ул. Ставропольской, 47/1 в городе Краснодаре</t>
  </si>
  <si>
    <t>2.2.4.</t>
  </si>
  <si>
    <t xml:space="preserve">Проектирование и реконструкция МБОУ СОШ № 66 по ул. Уссурийской, 2 в городе Краснодаре   </t>
  </si>
  <si>
    <t xml:space="preserve">Оплата кредиторской задолженности. Объект введён в 2016 году </t>
  </si>
  <si>
    <t>Заключен муниципальный контракт на выполнение работ по авторскому надзору за строительством и технологическому присоединению к сетям теплоснабжения, оплачена кредиторская задолженность</t>
  </si>
  <si>
    <t>Заключён муниципальный контракт на хранение. Оплачена кредиторская задолженность</t>
  </si>
  <si>
    <t>7.2.10.</t>
  </si>
  <si>
    <t>Строительство 2-й очереди головного канализационного коллектора в городе Краснодаре (6,1 километра)</t>
  </si>
  <si>
    <t>Доведены лимиты на проведение  гидрометеорологических изысканий, оплачена кредиторская задолженность</t>
  </si>
  <si>
    <t>Оплачена аренда, охрана помещений МКУ "МФЦ", связь, сопровождение информационных систем, выплачена заработная плата и другое</t>
  </si>
  <si>
    <t>Уровень среднемесячной заработной платы педагогических работников организаций дополнительного образования детей достиг 27934 рубля</t>
  </si>
  <si>
    <t>Программа утратила силу</t>
  </si>
  <si>
    <t xml:space="preserve">Льготным питанием обеспечены 8084 ребенка из многодетных семей </t>
  </si>
  <si>
    <t>Предоставлены субсидии частным дошкольным образовательным организациям,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 (30  ДОУ, 8 СОШ)</t>
  </si>
  <si>
    <t>Выполнено зубопротезирование 2831 человеку, имеющим право на бесплатное зубопротезирование</t>
  </si>
  <si>
    <t>Обеспечены лекарственными препаратами 8496 человек, имеющих право на получение льготных лекарственных препаратов</t>
  </si>
  <si>
    <t xml:space="preserve">Приобретены и установлены системы виденаблюдения для МБУЗ "Детская  городская поликлиника № 1", МБУЗ ГП № 23, МБУЗ ГП № 27; установлен ограждающий забор МБУЗ ГП № 5 </t>
  </si>
  <si>
    <t>Компенсационные выплаты получили 112 специалистов и 271 член их семей</t>
  </si>
  <si>
    <t>Выплачена компенсации расходов на оплату жилого помещения и коммунальных услуг 417 малоимущим многодетным семьям</t>
  </si>
  <si>
    <t>Проведены мероприятия Дня социального работника, Международного дня пожилого человека, Международного дня инвалида с вручением ценных товаров</t>
  </si>
  <si>
    <t>Производилось техническое обслуживание и ремонт компьютерной и орг.техники, оказание услуг по приобретению программного обеспечения и лицензий для аппаратно-программных комплексов видеонаблюдения, поставка расходных материалов, построение виртуальных частных сетей для пропуска немаркированного IP-трафика и обеспечение услуг передачи данных, внедрение системы  электронного документооборота "Обращение граждан" и т.д.</t>
  </si>
  <si>
    <t>взяла у Хохлова</t>
  </si>
  <si>
    <t>Мероприятие отменено в связи с отсутствием правовой основы подготовки градостроительного регламента на территории исторических поселений (территории культурного наследия) Краснодара</t>
  </si>
  <si>
    <t>Проведены геодезические обмерные работы по плановой привязке поворотных точек границ земельных участков, вычислены координаты точек и т.д. (2718 точек привязки)</t>
  </si>
  <si>
    <t>Вручено 17000 новогодних подарков</t>
  </si>
  <si>
    <t xml:space="preserve">Оплата по выставленным счетам (7183 взноса). Оплачена кредиторская задолженность </t>
  </si>
  <si>
    <t xml:space="preserve">Выполнены работы  на 17 объектах. Оплачена кредиторская задолженность </t>
  </si>
  <si>
    <t>Отремонтирован памятник В.И. Ленину в сквере "Вишняковский"</t>
  </si>
  <si>
    <t>Выполнялись работы по техническому обслуживанию, текущему ремонту и содержанию фонтанов, находящихся на территории муниципального образования город Краснодар (10 шт.)</t>
  </si>
  <si>
    <t>Проведены работы на 15 объектах</t>
  </si>
  <si>
    <t xml:space="preserve">Ведутся работы по изготовлению схемы расположения земельного участка на кадастровом плане территории (В т.ч. оплачена кредиторская задолженность 336,0 тыс. рублей. Заключен муниципальный контракт на выполнение работ по присоединению к инженерным сетям объекта : Модульный блок для размещения офисов врачей общей практики по ул.Благовещенская, 6/1 в пос. Новознаменском)
</t>
  </si>
  <si>
    <t>Проведен заключительный гала-концерт</t>
  </si>
  <si>
    <t>20 лучшим  педагогическим  работникам присуждены премии главы муниципального образования города Краснодара</t>
  </si>
  <si>
    <t>Сопровождение информационных справочных систем, услуги Интернета, обновление электронного справочника</t>
  </si>
  <si>
    <t>Предоставлены субсидии МУП «КТТУ». Приобретены 60 низкопольных автобусов Маз (лизинг)</t>
  </si>
  <si>
    <t>Охрана постов контроля, ремонт и поверка средств измерений, приобретение комплектующих материалов</t>
  </si>
  <si>
    <t>Обработаны места выплода кровососущих насекомых площадью 89,1 га</t>
  </si>
  <si>
    <t>Проведено измерение уровня загрязнения сточных вод - 5 выпусков,  измерение загрязнения водных объектов - 5 точек</t>
  </si>
  <si>
    <t>Проведено 40 эколого-просветительских мероприятий с участием учащихся общеобразовательных учреждений по вопросам бережного отношения к окружающей среде</t>
  </si>
  <si>
    <t>Площадь проведения ручных прополок злостных растений с последующей утилизацией растительных остатков составила 294000 кв.м.</t>
  </si>
  <si>
    <t>Оплачена кредиторская задолженность (проектирование и строительство сетей уличного освещение на 8 объектах)</t>
  </si>
  <si>
    <t>Осуществлялась охрана площадки временного хранения отходов на продолжении ул. Нагорная. Оплачена кредиторская задолженность</t>
  </si>
  <si>
    <t>Оплачена кредиторская задолженность, на 50 объектах выполнены работы по капитальному ремонту фасада, кровли, внутридомовых инженерных систем электроснабжения, водоснабжения, водоотведения. В рамках Программы по выполнению наказов проведены работы на 87 объектах</t>
  </si>
  <si>
    <t xml:space="preserve">Выполнены проектно-изыскательские работы. Заключен муниципальный контракт на проведение экспертизы </t>
  </si>
  <si>
    <t>Произведена оплата электроэнергии. Выполнен ремонт 16 переходов</t>
  </si>
  <si>
    <t>Выполнены работы по нанесению дорожной разметки (200,0 тыс м.кв.)</t>
  </si>
  <si>
    <t>Заключено 7 муниципальных контрактов, выполнены работы (0,5 км)</t>
  </si>
  <si>
    <t>Субсидии выделены на покупку 135 т элитных семян озимой пшеницы (КФХ Дворная И.И.)</t>
  </si>
  <si>
    <t>Проведены досуговые мероприятия по профилактике наркомании, алкоголизма и табакокурения (флеш-мобы, молодежные слёты, тематические  смены, фестивали и спортивные мероприятия). В целях профилактики асоциальных явлений в молодёжной среде органазована агитационная работа среди молодёжи о негативном воздействии наркомании на социально-психологическое развитие подрастающего поколения, проведены  профилактические антинаркотические акции "Патруль безопасности". Осуществлена подписка на журналы по противодействию наркозависимости и пропаганде здорового образа жизни, приобретена литература антинаркотического содержания в фонды муниципальных библиотек и т.д.</t>
  </si>
  <si>
    <t xml:space="preserve">Средства направлены на содержание муниципального автономного образовательного учреждения высшего профессионального образования "Краснодарский муниципальный медицинский институт высшего сестринского образования" </t>
  </si>
  <si>
    <t>Заключён муниципальный контракт на выполнение строительно-монтажных работ</t>
  </si>
  <si>
    <t>В 12-и образовательных организациях выполнен демонтаж старого и монтаж нового торгово-технологического оборудования, ремонт (замена) подводящих сетей, вентиляции, ремонт школьных пищеблоков и обеденных залов, выделение дополнительных площадей для обеденных залов, установка приборов учета, в том числе изготовление проектно-сметной документации на проведение указанных работ. В 19-и образовательгых организациях выполнено переоснащение торгово-технологическим (в том числе пароконвекционными печами), холодильным оборудованием, инвентарём для пищеблоков с учётом энергосберегающего режима, мебелью. В 27-ми организациях приобретена современная посуда для приготовления пищи и питания обучающихся. Погашена кредиторская задолженность</t>
  </si>
  <si>
    <t>Средства направлены на организацию и проведение спортивно-массовых и культурно-досуговых мероприятий: городская выставка изобразительного искусства, декоративно-прикладного и технического творчества учащихся ОО г. Краснодара "Город мастеров", муниципальный этап краевого конкурса юных вокалистов "Звонкие голоса Кубани", посвященного 80-летию образования Краснодарского края, X Всекубанская спартакиада "Спортивные надежды Кубани", соревнования по шахматам "Белая ладья", городские соревнования по шашкам среди команд общеобразовательных организаций на приз клуба "Чудо-шашки", окружной конкурс юных инспекторов движения "ЮИД-2017", городской конкурс юных инспекторов движения "ЮИД-2017", Всероссийский конкурс юных инспекторов движения "Безопасное колесо–2017", подготовительный этап соревнований "Юный спасатель" и т.д</t>
  </si>
  <si>
    <t>Проведено более 249 физкультурных, физкультурно-оздоровительных и спортивных мероприятий, в которых приняли участие 43698 человек, из них более 23 522 дети и подростки</t>
  </si>
  <si>
    <t>Выполнены работы по капитальному ремонту нежилого помещения по ул.Старокубанской,109; по ремонту ринга по ул.Восточно-Кругликовской 66/1 (СК "Екатеринодар"); по наружному  ремонту (покраске) СК "Екатеринодар" и т.д.</t>
  </si>
  <si>
    <t>Приобретены сценические костюмы, обувь, компьютерная техника, аудиосистемы, проекторы, экран, мебель, художественная литература</t>
  </si>
  <si>
    <t xml:space="preserve">Проведены отборочные этапы XXVI краевого фестиваля детских фольклорных коллективов "Кубанский казачок"; зонального тура краевого конкурса исполнительского мастерства учащихся хореографических отделений Детских школ искусств МО город Краснодар; ежегодного профессионального конкурса "Преподаватель искусств Краснодара - 2017" и т.д.
</t>
  </si>
  <si>
    <t>Выплачивалась стипендия 35 одарённым учащимся муниципальных организаций дополнительного образования</t>
  </si>
  <si>
    <t>Приобретена сувенирная книжная продукция, грамоты, благодарственные письма, дипломы, рамки, подарочные сертификаты</t>
  </si>
  <si>
    <t>Приобретены баннеры, растяжки, щиты и т.д.</t>
  </si>
  <si>
    <t>Приобретены комплекты штор, установлены сплит-системы в филиалах библиотек</t>
  </si>
  <si>
    <t>Выплачена ежемесячная именная стипендия И.Г.Макаревич</t>
  </si>
  <si>
    <t>Проведены праздничные городские мероприятия: открытие фонтанов, День Победы, поздравление с юбилейными датами, день города Краснодара и т.д.</t>
  </si>
  <si>
    <t>Приобретён спортивный инвентарь и сувенирная продукция  для проведения мероприятий для детей на площадках по месту жительства</t>
  </si>
  <si>
    <t xml:space="preserve">Проведено оздоровление детей - участников детских творческих коллективов, учащихся организаций дополнительного образования (123 человека)              </t>
  </si>
  <si>
    <t>Средства направлены на оплату услуг по организации общественного питания, изготовление альбома, приобретение фоторамок, сублим. табличек,  услуг по предоставлению звукового и светового оборудования, услуги по организации полевой кухни и т.д.</t>
  </si>
  <si>
    <t xml:space="preserve">Произведено присоединение к газораспределительной сети по объекту "Газоснабжение пос. Российского". Заключён муниципальный контракт на выполнение гос. экспертизы "Подводящий газопровод к МДОУ № 34 по ул. Бородинской, 52 в  пос. Пашковском".
Выполнена гос. экспертиза газификации жилой застройки в пос. Белозерный.
Выполнены работы по газоснабжению пос. Березовый
</t>
  </si>
  <si>
    <t>Заключён 81 договор.  Осуществлялось изготовление техпланов и постановка на кадастровый учет объектов недвижимости для оформления в муниципальную собственность. Оплачена кредиторская задолженность</t>
  </si>
  <si>
    <t>Проводилась ежегодная актуализация схемы теплоснабжения города. Оплачена кредиторская задолженность</t>
  </si>
  <si>
    <t>Выполнены работы на 20 объектах по наказам депутатов ЗСК. За счёт средств местного бюджета отремонтировано 736 элементов детского игрового и спортивного оборудования по 130 адресам. Оплачена кредиторская задолженность</t>
  </si>
  <si>
    <t>Произведено благоустройство территории кладбища: выполнено асфальтирование основной дороги и устройство внутриквартальных щебёночных дорог, выполнено устройство тротуаров в плиточном исполнении</t>
  </si>
  <si>
    <t>Оказаны услуги по санитарному содержанию территории, по сбору и вывозу тбо, выполнены работы по валке деревьев (16 муниципальных кладбищ)</t>
  </si>
  <si>
    <t>Оказаны услуги по технической эксплуатации объектов наружного освещения, находящихся в собственности МО г.Краснодар</t>
  </si>
  <si>
    <t>Оказывались услуги, по предоставлению в аренду мобильных туалетных кабин и их комплексному обслуживанию в период проведения различных мероприятий (850 шт.)</t>
  </si>
  <si>
    <t xml:space="preserve">Выполнены работы по валке, обрезке и омоложению деревьев, а также по корчевке пней. На значимых улицах г. Краснодара, транспортных развязках, бульварах, скверах выполнены работы по посадке деревьев и кустарников, однолетних и двулетних растений, выполнена обрезка деревьев и кустарников, полив деревьев первого, второго и третьего года посадки, покос и полив газонного покрытия, уборка опавших листьев и  т.д. </t>
  </si>
  <si>
    <t>Проводились мероприятия по отлову и стерилизации безнадзорных животных, подбору их трупов (отловлено 4249 животных, произведён подбор 973 животных)</t>
  </si>
  <si>
    <t>Оказаны услуги по санитарному содержанию территории МО г. Краснодар и вывозу мусора для размещения на полигоне депонирования ТБО. Оплачена кредиторская задолженность</t>
  </si>
  <si>
    <t>Проведён ремонт фонтана</t>
  </si>
  <si>
    <t>Осуществлялось хранение, монтаж и демонтаж 8 новогодних ёлок. Оплачена кредиторская задолженность</t>
  </si>
  <si>
    <t>Выполнены работы по обеспечению инженерными сетями земельных участков, предоставленых многодетным семьям в пос. Лазурном (водоснабжение). Оплачена кредиторская задолженность</t>
  </si>
  <si>
    <t>Проведены: Межрегиональный форум крупнейших компаний Южного федерального округа, Российский инвестиционный  форум (г. Сочи), публикации в информационных печатных изданиях статей о социально-экономическом развитии МО город Краснодар, презентация инвестиционного потенциала МО город Краснодар в российских и зарубежных СМИ и т.д.</t>
  </si>
  <si>
    <t>Установлены два автотрансформатора общей мощностью  400 МВА. Построены маслосборники, противопожарные резервуары с повышенной сейсмоустойчивостью. Монтируются фундаменты и металлоконструкции открытых распределительных устройств 220 кВ и 110 кВ, строится пункт управления подстанцией</t>
  </si>
  <si>
    <t>Выполнялись работы по содержанию светофорных объектов</t>
  </si>
  <si>
    <t>Заключён муниципальный контракт на содержание улично-дорожной сети. Заключены муниципальные контракты по объектам: 
"Капитальный ремонт  ул. Тургенева от ул. Кубанская Набережная до ул. Монтажников", 1 этап
"Ремонт подъездной дороги к пос. Индустриальному от ул. 1-Мая до ул. Евдокимовской", "Капитальный ремонт ул. Новороссийской от  ул. Шевченко до ул. Северной".
Выполнен капитальный ремонт объектов:
- "Реконструкция трамвайного переезда через ул. Ставропольскую в створе с ул. им. Селезнева";
- "Капитальный ремонт  ул. Длинной от ул. Садовой до ул. Володарского";                                            - и т.д.                                                                                                Всего выполнен капитальный ремонт 12,16 км. дорог, реконструированно - 0,4 км.</t>
  </si>
  <si>
    <t>Оплачены работы по муниципальным контрактам заключённым в 2016 году и 20.11.2017</t>
  </si>
  <si>
    <t>Заключён муниципальный контракт</t>
  </si>
  <si>
    <t>Заключён муниципальный контракт на строительство и реконструкцию светофорных объектов</t>
  </si>
  <si>
    <t>Изготовлены информационно-запрещающие указательные знаки для предотвращения гибели людей на водных объектах для дальнейшей установки в количестве 65 шт., своевременное реагирование на вызов (обращение): количество поступивших вызовов (обращений)/количество исполненых аварийно-спасательных работ - 100 %,  приобретён 1 дизель-генератор, 1 автопогрузчик, оплачена кредиторская задолженность за 2015 и 2016 годы</t>
  </si>
  <si>
    <t>Количество обученных должностных лиц гражданской обороны, руководителей нештатных аварийно-спасательных формирований и иных лиц - 4305 чел.; количество программ, по которым проводится подготовка и обучение - 37;  приобретено справочной, специальной литературы, издание листовок, буклетов, памяток для населения - 23,6 тыс. шт., степень охвата населения средствами оповещения  - 100 %, проведены ремонтные работы на 1 объекте гражданской обороны, оплачена кредиторская задолженность за 2015 и 2016 годы</t>
  </si>
  <si>
    <t>Обновление программы для ЭВМ "Навигационная информационная система транспортного комплекса"</t>
  </si>
  <si>
    <t>Объём воды, перекаченной и сброшенной в систему Карасунских озёр и водоём «Лотос» для их подпитки, составил 641385 куб.м. Выполнение работ осуществлялось системой дренажных каналов, каналов городской осушительной системы и дренажных насосных станций</t>
  </si>
  <si>
    <t>Начислено и выплачено ежемесячное вознаграждение 52 патронатным воспитателям за оказание услуг по осуществлению патронатного воспитания</t>
  </si>
  <si>
    <t>Трудоустроено 4927 несовершеннолетних граждан, из них 122 человека за счёт средств работодателей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</si>
  <si>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</si>
  <si>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Выдано 149 свидетельств  на получение социальных выплат молодым семьям</t>
  </si>
  <si>
    <t>Заключено 40 муниципальных контрактов и выполнен капитальный ремонт автомобильных дорог протяженностью 74,1 км по 47 объектам</t>
  </si>
  <si>
    <t>Проведён капитальный ремонт в 14 медицинских организациях (за счёт средств  краевого бюджета) и в 20 медицинских организациях (за счёт средств местного бюджета(бюджета муниципального образования город Краснодар)</t>
  </si>
  <si>
    <t xml:space="preserve">Приобретено оборудование за счёт средств краевого бюджета для МБУЗ ГКБ № 1, МБУЗ КГК БСМП, МБУЗ ДГП № 2, МБУЗ ГП № 8.                                                                За счет средств  местного бюджета (бюджета муниципального образования город Краснодар) - для 27  медицинских организаций:                                            МБУЗ ДГП № 1;  МБУЗ Хоспис;  МБУЗ УБ Старокорсунская;  МБУЗ МСЧ МЖК, МБУЗ ГП № 12, МБУЗ ГП № 23,МБУЗ ГП № 11, МБУЗ ГП № 27, МБУЗ ГП № 5, БУЗ ГП № 13;  МБУЗ КГК БСМП, МБУЗ ГП № 11, МБУЗ ДГП № 2, МБУЗ ДГП № 13;                                                                    МБУЗ ГКБ № 1; МБУЗ ДГП № 1, МБУЗ ГП № 3, МБУЗ ГП № 23, МБУЗ ГКБ № 3, МБУЗ КГК БСМП, МБУЗ СП № 3, МБУЗ ДГП № 8, МБУЗ ГП № 11, МБУЗ ГП № 27, МБУЗ ДГП № 2, МБУЗ ГП № 4,  МБУЗ ДГП № 9, МБУЗ ГП № 5, МБУЗ ГП № 13, МБУЗ ГП № 10, МБУЗ ГП № 19 ;    МБУЗ ГКБ № 1, МБУЗ ГП № 14, МБУЗ ДГП № 3, МБУЗ КГК БСМП,  МБУЗ ГП № 5, МБУЗ ГП № 25,  МБУЗ ГП № 19,  МБУЗ ДГП № 9, МБУЗ ГП № 5, МБУЗ ГП № 13 ;  МБУЗ ГП 19 ; МБУЗ ГП № 19  и др.                                                          </t>
  </si>
  <si>
    <t>Финансовое обеспечение деятельности МБУ КМИВЦ, МКУ ЦБ УЗ, аппарата управления здравоохранения администрации муниципального образования город Краснодар</t>
  </si>
  <si>
    <t>Заключён муниципальный контракт, ведутся строительно-монтажные работы</t>
  </si>
  <si>
    <t>Приобретение объектов недвижимости для размещения дошкольной образовательной организации на 150 мест и движимого имущества для обеспечения её функционирования в Прикубанском внутригородском округе города Краснодара</t>
  </si>
  <si>
    <t>Приобретено движимое и недвижимое имущество по ул. Героя Яцкова,11</t>
  </si>
  <si>
    <t>Приобретено движимое и недвижимое имущество на ул. Героев Разведчиков,2</t>
  </si>
  <si>
    <t>Завершаются строительно-монтажные работы (98 %)</t>
  </si>
  <si>
    <t>Заключен муниципальный контракт  на выполнение строительно-монтажных работ</t>
  </si>
  <si>
    <t>Заключен муниципальный контракт на выполнение строительно-монтажных работ</t>
  </si>
  <si>
    <t xml:space="preserve">В МБОУ СОШ № 46 и МБОУ СОШ № 6 за счет средств краевого бюджета выполнен капитальный ремонт спортивных залов, помещений при них, других помещений физкультурно-спортивного назначения, физкультурно-оздоровительных комплексов . В МБОУ СОШ № 50 за счет средств федерального бюджета выполнен капитальный ремонт спортивного зала. В МБОУ СОШ № 20 и МБОУ СОШ № 95 произведен капитальный ремонт , приобретена мебель для создания новых мест. За счет средств местного бюджета выполнен капитальный ремонт в 46 образовательных организациях. Погашение кредиторской задолженности
</t>
  </si>
  <si>
    <t xml:space="preserve">Воспользовались мерой социальной поддержки 2503 человека, в том числе 688 педагогических работников, 39 человек - педагоги-пенсионеры , а также 1776 человек - члены семей педагогических работников </t>
  </si>
  <si>
    <t xml:space="preserve">Выполнены работы по модернизации и ремонту действующих систем АПС, системы оповещения и дымоудаления в 15 образовательных организациях. Выполнены работы по устройству ограждения территории в 2 организациях. Проведена независимая оценка пожарного риска, выполнения требований специальных технических условий (пожарный аудит) в 2 организациях. Проведена обработка деревянных и металлических конструкций в 78 организациях. Выполнена установка систем внутреннего и наружного видеонаблюдения (дооснащение) в 39 образовательных организациях. В 93 образовательных организациях проведены работы по валке, обрезке, омоложению деревьев 
</t>
  </si>
  <si>
    <t xml:space="preserve">Дополнительные меры социальной поддержки в МОУ муниципального образования город Краснодар получили 106895 человек. </t>
  </si>
  <si>
    <t>В период летних каникул для школьников на базе образовательных учреждений организована работа  67 лагерей с дневным пребыванием  с охватом 10216 человек; 19 лагерей труда и отдыха дневного пребывания для 1220 человек. В муниципальных профильных сменах побывали 223 человека;приняли участие в многодневных экспедициях (от 3 дней) -  437 обучающихся; в многодневных походах (от 3 дней)- 2465 обучающихся</t>
  </si>
  <si>
    <t xml:space="preserve">Приобретено оборудование, расходные материалы для государственной итоговой аттестации в пункты проведения экзаменов; произведена выплата компенсации педагогическим работникам, участвующим в проведении единого государственного экзамена (ЕГЭ) </t>
  </si>
  <si>
    <t>Ввведены 2 манежа: ул. им. Байбакова Н.М., 9 и ул.Фадеева, 421/1</t>
  </si>
  <si>
    <t>Предоставлены субсидии на выполнение муниципального задания, оказание услуг (работ) 11 МБУ и одному автономному учреждению. Погашена кредиторская задолженность</t>
  </si>
  <si>
    <t>Оказана социальная поддержка 63 работникам отрасли "Физическая культура и спорт" и отрасли "Образование"</t>
  </si>
  <si>
    <t>Проведены: городской конкурс профессионального мастерства клубных работников "Вдохновение-2017", Межрегиональный фестиваль казачьего фольклора "Нет вольнее Дона тихого", Межргиональный фестиваль казачьей песни, творческие мероприятия в ГАУК КК "Выставочный комплекс "Атамань" и др.</t>
  </si>
  <si>
    <t xml:space="preserve">Организовано участие в краевом конкурсе исполнительского мастерства учащихся  фортепианных отделений, участие в IX Российском конкурсе исполнительского мастерства учащихся  ДМШ, ДШИ, ЭМЦ "Звездочки Юга России", во Всероссийском  фестивале конкурсе "Время выбрало  нас..." и т.д.
</t>
  </si>
  <si>
    <t xml:space="preserve">Пополнен библиотечный фондна 1222 экз. </t>
  </si>
  <si>
    <t xml:space="preserve">Библиотечный фонд пополнен на 78 экз. </t>
  </si>
  <si>
    <t>Снесено 5 объектов</t>
  </si>
  <si>
    <t xml:space="preserve">Выполнены работы на 25 объектах </t>
  </si>
  <si>
    <t>Проведены  работы на 3 объектах (Красный хуторок, ст.Старокорсунская; в жилом районе «Пашковская переправа» по ул. Кубанонабережной, проезду 1-му Кубанонабережому, проезду 2-му Кубанонабережному, ул. Степной; ст. Старокорсунская). Оплачена кредиторская задолженность</t>
  </si>
  <si>
    <t>Выполнены работы по текущему ремонту:
- мемориал "Вечный огонь"на пересечении улицы Северной и улицы Октябрьской;
- "Памятник 13 тысячам Краснодарцев-жертвам фашистского террора, Мемориал жертвам фашизма" в Чистяковской роще;
- Мемориал "Алёша" на территории Всесвятского кладбища со стороны ул. Аэродромной;
- "Памятник воинам, принимавшим участие в освобождении города от немецко-фашистских захватчиков"на пл. Победы (ул. Постовая);
- Мемориальный комплекс Воинам кубанцам, интернационалистам, погибшим в Афганистане (ул. Колхозная. 86, строение 22, литер 1).                                                                   Оплачена кредиторская задолженность</t>
  </si>
  <si>
    <t>Сформировано 25 кварталов</t>
  </si>
  <si>
    <t>Выплачены субсидии на покупку и содержание племенного скота ОАО "Краснодарское", ООО "К/з "Олимп Кубани"</t>
  </si>
  <si>
    <t>Выделены субсидии на частичную компенсацию затрат на строительство теплиц для выращивания овощей закрытого грунта (ЛПХ Нежведилова А.С.,Агаджаняна А.А., Гасанова Д. и ИП гл. КФХ Ревазян А.А.), произведена частичная компенсация затрат на приобретение систем капельного орошения для ведения овощеводства (ИП гл. КФХ Елисеевой Е.В. и Ревазян А.А.)</t>
  </si>
  <si>
    <t>В рамках реализации инвестиционного проекта «Строительство инвестиционно-промышленного парка «Компрессорный» произведена реконструкция 3-го цеха. 14 крупных предприятий города провели мероприятия по внедрению нового оборудования, строительству новых производств с целью снижения себестоимости производимой продукции, оптимизации производственных  процессов,  улучшения экологической обстановки</t>
  </si>
  <si>
    <t>Проводился ремонт деформационных швов на Тургеневском мосту через р. Кубань в створе с ул.Тургенева</t>
  </si>
  <si>
    <t>Закуплено 14 комплектов светодиодных табло, 11 транспортных радиоинформаторов  для оснащения подвижного состава муниципального парка. Оплачена кредиторская задолженность</t>
  </si>
  <si>
    <t>Сокращено количество пожаров -на  4 %, обозначены места забора воды для целей пожаротущения - приобретено 160 шт. знаков, издана и распространена наглядная агитация по пожарной безопасности - 18200 шт., приобретено 3 ед. пожарно-технического вооружения; погашена кредиторская задолженность за 2016 год</t>
  </si>
  <si>
    <t>Проведены 5 мероприятий по повышению экологической культуры среди молодёжи, праздник Всемирного дня охраны окружающей среды</t>
  </si>
  <si>
    <t>Издано 100 экземпляров</t>
  </si>
  <si>
    <t>Организованы и проведены социально значимые мероприятия, направленные на поддержку семьи и детей (в том числе оставшихся без попечения родителей), семейных ценностей и традиций. Организован и проведён муниципальный этап традиционного краевого конкурса замещающих семей.  Все семьи награждены грамотами участников конкурса, ценными призами и подарками. Семья победитель получила право представлять г.Краснодар на зональном этапе в г. Армавире.   1 июня проводен краевой праздник, посвящённый Международному Дню защиты детей. В рамках проведённых мероприятий приняло участие 1784 детей. 8-июля - проведено торжественное мероприятие, посвященное  Всероссийскому дню семьи, любви и верности и т.д.</t>
  </si>
  <si>
    <t xml:space="preserve">Начислена и выплачена заработная плата </t>
  </si>
  <si>
    <t>Начислена и выплачена заработная плата  67 штатным единицам (из средств краевого бюджета) и 15 единиц (из средств местного бюджета)</t>
  </si>
  <si>
    <t>Средства направлены на осуществление подвоза 76 детей к месту лечения и обратно в ООО ДСОК «Жемчужина России» г.Анапа</t>
  </si>
  <si>
    <t>Произведена выплата единовременного пособия на государственную регистрацию права собственности одному гражданину (приказ управления по вопросам семьи и детства администрации МО г.Краснодар от 24.05.2017 № 1196)</t>
  </si>
  <si>
    <t>Начислена и выплачена заработная плата  5 штатным единицам</t>
  </si>
  <si>
    <t>В целях обеспечения жилыми помещениями приобретено 59 квартир</t>
  </si>
  <si>
    <t>Перечислены единовременные пособия на капитальный ремонт жилых помещений 4 гражданам</t>
  </si>
  <si>
    <t>Прошли оздоровление на Черноморском побережье Краснодарского края 250 человек, произведён ремонт жилых помещений ветеранам Великой Отечечственной войны и лицам, приравненных к ним (46 квартир), организован отдых старшего поколения в МКУ "Центр "Источник" - 630 человек</t>
  </si>
  <si>
    <t>Произведён капитальный ремонт входных групп и обустроены пандусы в школе № 100 и в детском саду № 24, оборудованы места для инвалидов в зрительном зале ДИ «Премьера» (ул. Стасова, 175), понижен уровень кассы для удобного пользования колясочниками, обустроен пандус в Новом театре кукол (ул. Ставропольская, 130) ; муниципальный пассажирский транспорт оснащён 14 визуальными табло и 11 радиоинформаторами - системами информирования и ориентирования инвалидов по зрению «говорящий город»; обеспечена доступность для маломобильных граждан 56 пешеходных переходов и 20 остановочных пунктов общественного пассажирского транспорта</t>
  </si>
  <si>
    <t>За 2017 год проведено 130 мероприятий, направленных на гармонизацию межнациональных отношений и сохранение и развитие национальных культур.  Кроме того, в рамках программы проходили еженедельно мероприятия  Краснодарского городского клуба интернациональной дружбы, в СМИ выходили материалы о профилактике экстремизма и гармонизации межнациональных отношений и т.д.</t>
  </si>
  <si>
    <t>Оказана помощь общественным  объединениям по заключению договоров на предоставление целевых субсидий. Заключено 553 договора с 47 общественными организациями. В соответствии с договорами проведено более 1000 мероприятий, в которых приняло участие  более 60 тыс. человек. Проведена подписка для ветеранов, пенсионеров, инвалидов на 2-е полугодие 2017 года и на 1-е полугодие 2018 года на газету "Краснодарские известия" и т.д.</t>
  </si>
  <si>
    <t>Проведено 9 социологических исследований, опрошенно  7200 граждан.  Размещались информационные материалы  о деятельности администрации, а также о социально-экономических, культурных и иных общественно значимых событиях в муниципальном образовании город Краснодар, опубликованы муниципальные правовые акты муниципального образования город Краснодар  и т.д</t>
  </si>
  <si>
    <t>Выполнены проектные работы</t>
  </si>
  <si>
    <t>Средства направлены на обепечение деятельности МКУ ЦБ ДО и 4 МКУ</t>
  </si>
  <si>
    <t>Средства направлены на организацию и проведение концертных программ и т.д.</t>
  </si>
  <si>
    <t>Проводились работы по содержанию сетей ливневой канализации  протяжённостью 850 км., содержанию 144 насосных станций. Оплачена кредиторская задолженность</t>
  </si>
  <si>
    <t>Выполнены строительно-монтажные работы</t>
  </si>
  <si>
    <t>Выполнены СМР. Ввод в эксплатацию объекта будет осуществлён в 2018 году</t>
  </si>
  <si>
    <t xml:space="preserve">Проведён конкурс "Инновационный Краснодар". Меры государственной поддержки предоставлены на возмещение части затрат: на строительство теплиц 2 КФХ, 8 ЛПХ; на приобретение систем капельного орошения 3  КФХ; на производство и приобретение кормов для сельскохозяйственных животных 3 КФХ, 3 ЛПХ; на приобретение молодняка кроликов, гусей, индеек, кур 1 КФХ
</t>
  </si>
  <si>
    <t xml:space="preserve">Направлена заявка для включения в государственную программу Краснодарского края, по итогам конкурса  объект не был отобран  для предоставления субсидии </t>
  </si>
  <si>
    <t>В целях выполнения мероприятий по обеспечению сбалансированности  бюджета  МО г.Краснодар ("дорожной карты") бюджетные ассигнования  были секвестированы и перераспределены на погашение кредиторской задолженности</t>
  </si>
  <si>
    <t>В целях выполнения мероприятий по обеспечению сбалансированности  бюджета  МО г.Краснодар ("дорожной карты") бюджетные ассигнования перераспределены на расходы по озеленению, сносу и омоложению деревьев, цветочное оформление</t>
  </si>
  <si>
    <t>В целях выполнения мероприятий по обеспечению сбалансированности  бюджета МО г.Краснодар ("дорожной карты") бюджетные ассигнования  были секвестированы и перераспределены на погашение кредиторской задолженности и оплату ежемесячных взносов на капитальный ремонт помещений, находящихся в муниципальной собственности</t>
  </si>
  <si>
    <r>
      <t xml:space="preserve">2957493,3 </t>
    </r>
    <r>
      <rPr>
        <sz val="10"/>
        <color indexed="9"/>
        <rFont val="Times New Roman"/>
        <family val="1"/>
      </rPr>
      <t>сумма без компрессорного (49000)</t>
    </r>
  </si>
  <si>
    <r>
      <t>Предоставлены субсидии 8 учреждениям на приобретение спортивного инвентаря: МБУ МОГК СШОР № 1</t>
    </r>
    <r>
      <rPr>
        <sz val="8"/>
        <color indexed="8"/>
        <rFont val="Times New Roman"/>
        <family val="1"/>
      </rPr>
      <t>,</t>
    </r>
    <r>
      <rPr>
        <sz val="8"/>
        <color indexed="50"/>
        <rFont val="Times New Roman"/>
        <family val="1"/>
      </rPr>
      <t xml:space="preserve"> </t>
    </r>
    <r>
      <rPr>
        <sz val="8"/>
        <rFont val="Times New Roman"/>
        <family val="1"/>
      </rPr>
      <t>МБУ СШОР № 5, МБУ СШОР № 4,</t>
    </r>
    <r>
      <rPr>
        <sz val="8"/>
        <color indexed="50"/>
        <rFont val="Times New Roman"/>
        <family val="1"/>
      </rPr>
      <t xml:space="preserve"> </t>
    </r>
    <r>
      <rPr>
        <sz val="8"/>
        <rFont val="Times New Roman"/>
        <family val="1"/>
      </rPr>
      <t>МАУ СШ № 6 МОГК, МБУ МОГК СШ № 8, МБУ МОГК СШОР № 3, МБУ СШ № 7, МБУ ЦФМР</t>
    </r>
  </si>
  <si>
    <t>За счет средств местного бюджета (бюджета муниципального образования город Краснодар)выполнены следующие мероприятия:
- работы по замене ламп и светильников внутреннего освещения на светодиодные лампы и светильники в помещениях администрации МО по ул. Красная, 122 .                            - переоснащение уличного освещения светодиодными светильниками "ЭнергоLED" в количестве 286 штук и лампами светодиодными трубчатыми LED Е8-600,1200 – 1436 шт. 
- работы по объекту "Замена светильников наружного освещения на светодиодные на объектах, находящихся в муниципальной собственности МО город Краснодар" - 311 светильников.
- погашение денежных обязательств 2016 года.
За счет внебюджетных источников ресурсоснабжающими организациями выполнены мероприятия:
- в филиале "КВЭП" АО "РАМО-М" - по установке 2-х мини-ТЭЦ на газопоршневых двигателях;
- в Куб. ГТУ - по капитальному ремонту котельной с заменой котла КСВа-0,63 ;
- ООО "Краснодар Водоканал" - по установке энергоэффективного насосного оборудования DELIUM, частотного регулируемого привода на насосный агрегат, с установкой прибора учета воды;
- АО "Международный аэропорт "Краснодар" -по  устранению мостиков холода в стенах и в примыканиях оконных переплётов (91,5 кв.м);
-  ФГБОУ ВО "Краснодарский государственный институт культуры" – по установке осветительных устройств с использованием светодиодов (2 743 шт.); 
- АО "Краснодарский нефтеперерабатывающий завод "КРАСНОДАРЭКОНЕФТЬ" - по установке частотно-регулируемых приводов на насосах оборотного водоснабжения (1 шт.); по замене осветительных приборов на приборы с использованием светодиодов (1168 шт.);
- ФГБУ "Краснодарское водохранилище" - по замене узлов учёта воды на скважинах № 102, 138 правобережной дренажной завесы (2 шт.);
- ФГБНУ "НЦЗ им. Лукьяненко"  - по усилению теплозащиты стен путем замены окон в деревянных (металлических) переплетах на пластиковые стеклопакеты, по установке осветительных устройств с использованием светодиодов;
- ООО "Пашковское - Сервис" – по  замене стальных труб на пластиковые.
Также выполнены другие мероприятия, в основном по замене светильников наружного и внутреннего освещения на светодиодные</t>
  </si>
  <si>
    <t>Проведены 2 информационных тура для представителей туристских фирм и средств массовой информации. Оказывалось содействие в создании и функционировании МБУ "ТИЦ" (туристско информационный центр) в г. Краснодаре (заработная плата, налоги,  приобретение программного обеспечения, основных средств, ремонт помещения).Муниципальное задание МБУ "ТИЦ" исполнено в полном объёме</t>
  </si>
  <si>
    <t xml:space="preserve">Информация о реализации в 2017 году системы программных мероприятий социально-экономического развития муниципального образования город Краснодар, утверждённых Программой социально-экономического развития муниципального образования город Краснодар на 2013-2017 годы (решение городской Думы Краснодара от 17.12.2013 № 56 п.9)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</si>
</sst>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&quot;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.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50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36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7030A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173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173" fontId="60" fillId="33" borderId="0" xfId="0" applyNumberFormat="1" applyFont="1" applyFill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left"/>
    </xf>
    <xf numFmtId="173" fontId="35" fillId="33" borderId="0" xfId="0" applyNumberFormat="1" applyFont="1" applyFill="1" applyAlignment="1">
      <alignment/>
    </xf>
    <xf numFmtId="173" fontId="6" fillId="33" borderId="10" xfId="0" applyNumberFormat="1" applyFont="1" applyFill="1" applyBorder="1" applyAlignment="1">
      <alignment horizontal="center" vertical="top" wrapText="1"/>
    </xf>
    <xf numFmtId="173" fontId="36" fillId="33" borderId="0" xfId="0" applyNumberFormat="1" applyFont="1" applyFill="1" applyAlignment="1">
      <alignment/>
    </xf>
    <xf numFmtId="0" fontId="3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top"/>
    </xf>
    <xf numFmtId="0" fontId="61" fillId="33" borderId="0" xfId="0" applyFont="1" applyFill="1" applyAlignment="1">
      <alignment/>
    </xf>
    <xf numFmtId="173" fontId="9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173" fontId="8" fillId="33" borderId="10" xfId="0" applyNumberFormat="1" applyFont="1" applyFill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vertical="top" wrapText="1"/>
    </xf>
    <xf numFmtId="173" fontId="62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 wrapText="1"/>
    </xf>
    <xf numFmtId="173" fontId="14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center" wrapText="1"/>
    </xf>
    <xf numFmtId="173" fontId="11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vertical="center" wrapText="1"/>
    </xf>
    <xf numFmtId="173" fontId="6" fillId="33" borderId="10" xfId="0" applyNumberFormat="1" applyFont="1" applyFill="1" applyBorder="1" applyAlignment="1">
      <alignment horizontal="center"/>
    </xf>
    <xf numFmtId="173" fontId="13" fillId="33" borderId="10" xfId="0" applyNumberFormat="1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/>
    </xf>
    <xf numFmtId="173" fontId="6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173" fontId="9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 vertical="top" wrapText="1"/>
    </xf>
    <xf numFmtId="0" fontId="35" fillId="33" borderId="10" xfId="0" applyFont="1" applyFill="1" applyBorder="1" applyAlignment="1">
      <alignment/>
    </xf>
    <xf numFmtId="173" fontId="14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vertical="center" wrapText="1"/>
    </xf>
    <xf numFmtId="173" fontId="65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173" fontId="13" fillId="33" borderId="0" xfId="0" applyNumberFormat="1" applyFont="1" applyFill="1" applyAlignment="1">
      <alignment/>
    </xf>
    <xf numFmtId="173" fontId="13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vertical="center"/>
    </xf>
    <xf numFmtId="173" fontId="6" fillId="33" borderId="11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1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5"/>
  <sheetViews>
    <sheetView tabSelected="1" view="pageBreakPreview" zoomScale="110" zoomScaleNormal="75" zoomScaleSheetLayoutView="110" zoomScalePageLayoutView="0" workbookViewId="0" topLeftCell="A1">
      <selection activeCell="M9" sqref="M9"/>
    </sheetView>
  </sheetViews>
  <sheetFormatPr defaultColWidth="9.140625" defaultRowHeight="15"/>
  <cols>
    <col min="1" max="1" width="6.00390625" style="10" customWidth="1"/>
    <col min="2" max="2" width="30.57421875" style="11" customWidth="1"/>
    <col min="3" max="3" width="10.00390625" style="10" customWidth="1"/>
    <col min="4" max="4" width="6.7109375" style="10" customWidth="1"/>
    <col min="5" max="5" width="10.8515625" style="12" customWidth="1"/>
    <col min="6" max="6" width="11.00390625" style="12" hidden="1" customWidth="1"/>
    <col min="7" max="7" width="9.140625" style="12" customWidth="1"/>
    <col min="8" max="8" width="8.57421875" style="12" customWidth="1"/>
    <col min="9" max="9" width="9.421875" style="12" customWidth="1"/>
    <col min="10" max="10" width="9.57421875" style="12" customWidth="1"/>
    <col min="11" max="11" width="9.28125" style="12" customWidth="1"/>
    <col min="12" max="13" width="10.28125" style="12" customWidth="1"/>
    <col min="14" max="14" width="30.421875" style="12" customWidth="1"/>
    <col min="15" max="15" width="14.421875" style="10" customWidth="1"/>
    <col min="16" max="16" width="16.00390625" style="15" customWidth="1"/>
    <col min="17" max="17" width="1.8515625" style="2" customWidth="1"/>
    <col min="18" max="18" width="18.140625" style="2" customWidth="1"/>
    <col min="19" max="19" width="13.00390625" style="2" bestFit="1" customWidth="1"/>
    <col min="20" max="20" width="14.8515625" style="2" customWidth="1"/>
    <col min="21" max="21" width="12.140625" style="2" customWidth="1"/>
    <col min="22" max="23" width="11.421875" style="2" bestFit="1" customWidth="1"/>
    <col min="24" max="25" width="9.28125" style="0" bestFit="1" customWidth="1"/>
  </cols>
  <sheetData>
    <row r="1" spans="1:18" ht="59.25" customHeight="1">
      <c r="A1" s="94" t="s">
        <v>641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4"/>
      <c r="P1" s="32"/>
      <c r="Q1" s="99"/>
      <c r="R1" s="99"/>
    </row>
    <row r="2" spans="1:14" ht="27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s="2" customFormat="1" ht="18.75" customHeight="1">
      <c r="A3" s="100" t="s">
        <v>291</v>
      </c>
      <c r="B3" s="100" t="s">
        <v>0</v>
      </c>
      <c r="C3" s="95" t="s">
        <v>292</v>
      </c>
      <c r="D3" s="95" t="s">
        <v>117</v>
      </c>
      <c r="E3" s="97" t="s">
        <v>407</v>
      </c>
      <c r="F3" s="97"/>
      <c r="G3" s="97"/>
      <c r="H3" s="97"/>
      <c r="I3" s="97"/>
      <c r="J3" s="97"/>
      <c r="K3" s="97"/>
      <c r="L3" s="97"/>
      <c r="M3" s="97"/>
      <c r="N3" s="97"/>
      <c r="O3" s="103"/>
      <c r="P3" s="102"/>
    </row>
    <row r="4" spans="1:16" s="2" customFormat="1" ht="24" customHeight="1">
      <c r="A4" s="100"/>
      <c r="B4" s="100"/>
      <c r="C4" s="95"/>
      <c r="D4" s="95"/>
      <c r="E4" s="97" t="s">
        <v>295</v>
      </c>
      <c r="F4" s="97"/>
      <c r="G4" s="97"/>
      <c r="H4" s="97" t="s">
        <v>293</v>
      </c>
      <c r="I4" s="97"/>
      <c r="J4" s="97" t="s">
        <v>294</v>
      </c>
      <c r="K4" s="97"/>
      <c r="L4" s="97" t="s">
        <v>432</v>
      </c>
      <c r="M4" s="97"/>
      <c r="N4" s="97"/>
      <c r="O4" s="103"/>
      <c r="P4" s="102"/>
    </row>
    <row r="5" spans="1:16" s="2" customFormat="1" ht="16.5" customHeight="1">
      <c r="A5" s="100"/>
      <c r="B5" s="100"/>
      <c r="C5" s="95"/>
      <c r="D5" s="95"/>
      <c r="E5" s="30" t="s">
        <v>433</v>
      </c>
      <c r="F5" s="30" t="s">
        <v>434</v>
      </c>
      <c r="G5" s="30" t="s">
        <v>434</v>
      </c>
      <c r="H5" s="30" t="s">
        <v>433</v>
      </c>
      <c r="I5" s="30" t="s">
        <v>434</v>
      </c>
      <c r="J5" s="30" t="s">
        <v>433</v>
      </c>
      <c r="K5" s="30" t="s">
        <v>434</v>
      </c>
      <c r="L5" s="30" t="s">
        <v>433</v>
      </c>
      <c r="M5" s="30" t="s">
        <v>434</v>
      </c>
      <c r="N5" s="97"/>
      <c r="O5" s="63"/>
      <c r="P5" s="57"/>
    </row>
    <row r="6" spans="1:16" s="2" customFormat="1" ht="1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/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64"/>
      <c r="P6" s="58"/>
    </row>
    <row r="7" spans="1:16" s="2" customFormat="1" ht="15.75" customHeight="1">
      <c r="A7" s="101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65"/>
      <c r="P7" s="59"/>
    </row>
    <row r="8" spans="1:19" s="2" customFormat="1" ht="26.25" customHeight="1">
      <c r="A8" s="39"/>
      <c r="B8" s="28" t="s">
        <v>32</v>
      </c>
      <c r="C8" s="39"/>
      <c r="D8" s="40">
        <v>2017</v>
      </c>
      <c r="E8" s="35">
        <f>E14+E15+E16+E17+E18+E19+E20+E21+E22</f>
        <v>802630.5999999999</v>
      </c>
      <c r="F8" s="35">
        <f aca="true" t="shared" si="0" ref="F8:K8">F9+F14+F15+F16+F17+F18+F19+F20+F21+F22</f>
        <v>0</v>
      </c>
      <c r="G8" s="35">
        <f t="shared" si="0"/>
        <v>848242.9299999999</v>
      </c>
      <c r="H8" s="41">
        <f>H14+H15+H16+H17+H18+H19+H20+H21+H22</f>
        <v>759002.7</v>
      </c>
      <c r="I8" s="35">
        <f t="shared" si="0"/>
        <v>781454.49</v>
      </c>
      <c r="J8" s="35">
        <f>J14+J15+J16+J17+J18+J19+J20+J21+J22</f>
        <v>43627.9</v>
      </c>
      <c r="K8" s="35">
        <f t="shared" si="0"/>
        <v>66788.44</v>
      </c>
      <c r="L8" s="35"/>
      <c r="M8" s="35"/>
      <c r="N8" s="35"/>
      <c r="O8" s="66"/>
      <c r="P8" s="60"/>
      <c r="Q8" s="5"/>
      <c r="R8" s="5">
        <f>H8+J8+L8</f>
        <v>802630.6</v>
      </c>
      <c r="S8" s="5">
        <f>I8+K8</f>
        <v>848242.9299999999</v>
      </c>
    </row>
    <row r="9" spans="1:16" s="2" customFormat="1" ht="71.25" customHeight="1">
      <c r="A9" s="27" t="s">
        <v>13</v>
      </c>
      <c r="B9" s="29" t="s">
        <v>245</v>
      </c>
      <c r="C9" s="27" t="s">
        <v>114</v>
      </c>
      <c r="D9" s="27">
        <v>2017</v>
      </c>
      <c r="E9" s="6">
        <f>E10+E12</f>
        <v>16606</v>
      </c>
      <c r="F9" s="6">
        <f aca="true" t="shared" si="1" ref="F9:K9">F10+F12</f>
        <v>0</v>
      </c>
      <c r="G9" s="6">
        <f t="shared" si="1"/>
        <v>46197.66</v>
      </c>
      <c r="H9" s="6">
        <f t="shared" si="1"/>
        <v>0</v>
      </c>
      <c r="I9" s="6">
        <f t="shared" si="1"/>
        <v>20671.480000000003</v>
      </c>
      <c r="J9" s="6">
        <f t="shared" si="1"/>
        <v>16606</v>
      </c>
      <c r="K9" s="6">
        <f t="shared" si="1"/>
        <v>25526.18</v>
      </c>
      <c r="L9" s="6"/>
      <c r="M9" s="6"/>
      <c r="N9" s="6"/>
      <c r="O9" s="67"/>
      <c r="P9" s="62"/>
    </row>
    <row r="10" spans="1:16" s="2" customFormat="1" ht="75" customHeight="1">
      <c r="A10" s="42" t="s">
        <v>394</v>
      </c>
      <c r="B10" s="29" t="s">
        <v>16</v>
      </c>
      <c r="C10" s="27" t="s">
        <v>114</v>
      </c>
      <c r="D10" s="27">
        <v>2017</v>
      </c>
      <c r="E10" s="6">
        <f>E11</f>
        <v>11470</v>
      </c>
      <c r="F10" s="6">
        <f>F11</f>
        <v>0</v>
      </c>
      <c r="G10" s="6">
        <f>G11</f>
        <v>35533.07</v>
      </c>
      <c r="H10" s="6"/>
      <c r="I10" s="6">
        <f>I11</f>
        <v>20355.24</v>
      </c>
      <c r="J10" s="6">
        <f>J11</f>
        <v>11470</v>
      </c>
      <c r="K10" s="6">
        <f>K11</f>
        <v>15177.83</v>
      </c>
      <c r="L10" s="6"/>
      <c r="M10" s="6"/>
      <c r="N10" s="6"/>
      <c r="O10" s="67"/>
      <c r="P10" s="61"/>
    </row>
    <row r="11" spans="1:16" s="2" customFormat="1" ht="81" customHeight="1">
      <c r="A11" s="42" t="s">
        <v>395</v>
      </c>
      <c r="B11" s="29" t="s">
        <v>457</v>
      </c>
      <c r="C11" s="27" t="s">
        <v>114</v>
      </c>
      <c r="D11" s="27">
        <v>2017</v>
      </c>
      <c r="E11" s="6">
        <f>H11+J11+L11</f>
        <v>11470</v>
      </c>
      <c r="F11" s="9"/>
      <c r="G11" s="6">
        <f>I11+K11</f>
        <v>35533.07</v>
      </c>
      <c r="H11" s="6"/>
      <c r="I11" s="6">
        <v>20355.24</v>
      </c>
      <c r="J11" s="6">
        <v>11470</v>
      </c>
      <c r="K11" s="6">
        <v>15177.83</v>
      </c>
      <c r="L11" s="6"/>
      <c r="M11" s="6"/>
      <c r="N11" s="36" t="s">
        <v>577</v>
      </c>
      <c r="O11" s="67"/>
      <c r="P11" s="61"/>
    </row>
    <row r="12" spans="1:16" s="2" customFormat="1" ht="36" customHeight="1">
      <c r="A12" s="42" t="s">
        <v>396</v>
      </c>
      <c r="B12" s="29" t="s">
        <v>18</v>
      </c>
      <c r="C12" s="27" t="s">
        <v>114</v>
      </c>
      <c r="D12" s="27">
        <v>2017</v>
      </c>
      <c r="E12" s="6">
        <f>E13</f>
        <v>5136</v>
      </c>
      <c r="F12" s="6">
        <f>F13</f>
        <v>0</v>
      </c>
      <c r="G12" s="6">
        <f>G13</f>
        <v>10664.59</v>
      </c>
      <c r="H12" s="6"/>
      <c r="I12" s="6">
        <f>I13</f>
        <v>316.24</v>
      </c>
      <c r="J12" s="6">
        <f>J13</f>
        <v>5136</v>
      </c>
      <c r="K12" s="6">
        <f>K13</f>
        <v>10348.35</v>
      </c>
      <c r="L12" s="6"/>
      <c r="M12" s="6"/>
      <c r="N12" s="6"/>
      <c r="O12" s="67"/>
      <c r="P12" s="61"/>
    </row>
    <row r="13" spans="1:16" s="2" customFormat="1" ht="305.25" customHeight="1">
      <c r="A13" s="42" t="s">
        <v>397</v>
      </c>
      <c r="B13" s="29" t="s">
        <v>364</v>
      </c>
      <c r="C13" s="27" t="s">
        <v>114</v>
      </c>
      <c r="D13" s="27">
        <v>2017</v>
      </c>
      <c r="E13" s="6">
        <f>H13+J13+L13</f>
        <v>5136</v>
      </c>
      <c r="F13" s="9"/>
      <c r="G13" s="6">
        <f>I13+K13</f>
        <v>10664.59</v>
      </c>
      <c r="H13" s="43"/>
      <c r="I13" s="6">
        <v>316.24</v>
      </c>
      <c r="J13" s="6">
        <v>5136</v>
      </c>
      <c r="K13" s="6">
        <v>10348.35</v>
      </c>
      <c r="L13" s="6"/>
      <c r="M13" s="6"/>
      <c r="N13" s="36" t="s">
        <v>578</v>
      </c>
      <c r="O13" s="67"/>
      <c r="P13" s="61"/>
    </row>
    <row r="14" spans="1:16" s="2" customFormat="1" ht="128.25" customHeight="1">
      <c r="A14" s="27" t="s">
        <v>244</v>
      </c>
      <c r="B14" s="29" t="s">
        <v>377</v>
      </c>
      <c r="C14" s="27" t="s">
        <v>290</v>
      </c>
      <c r="D14" s="27">
        <v>2017</v>
      </c>
      <c r="E14" s="6">
        <f>H14+J14</f>
        <v>15610</v>
      </c>
      <c r="F14" s="9"/>
      <c r="G14" s="6">
        <f>I14+K14+M14</f>
        <v>459.3</v>
      </c>
      <c r="H14" s="6">
        <v>9000</v>
      </c>
      <c r="I14" s="6"/>
      <c r="J14" s="6">
        <v>6610</v>
      </c>
      <c r="K14" s="6">
        <v>459.3</v>
      </c>
      <c r="L14" s="6"/>
      <c r="M14" s="6"/>
      <c r="N14" s="36" t="s">
        <v>511</v>
      </c>
      <c r="O14" s="67"/>
      <c r="P14" s="61"/>
    </row>
    <row r="15" spans="1:16" s="2" customFormat="1" ht="287.25" customHeight="1">
      <c r="A15" s="27" t="s">
        <v>14</v>
      </c>
      <c r="B15" s="29" t="s">
        <v>296</v>
      </c>
      <c r="C15" s="27" t="s">
        <v>114</v>
      </c>
      <c r="D15" s="27">
        <v>2017</v>
      </c>
      <c r="E15" s="6">
        <f>H15+J15+L15</f>
        <v>248510</v>
      </c>
      <c r="F15" s="9"/>
      <c r="G15" s="6">
        <f aca="true" t="shared" si="2" ref="G15:G22">I15+K15</f>
        <v>203492.54</v>
      </c>
      <c r="H15" s="6">
        <v>241900</v>
      </c>
      <c r="I15" s="6">
        <v>197165.44</v>
      </c>
      <c r="J15" s="6">
        <v>6610</v>
      </c>
      <c r="K15" s="6">
        <v>6327.1</v>
      </c>
      <c r="L15" s="6"/>
      <c r="M15" s="6"/>
      <c r="N15" s="36" t="s">
        <v>449</v>
      </c>
      <c r="O15" s="67"/>
      <c r="P15" s="61"/>
    </row>
    <row r="16" spans="1:16" s="2" customFormat="1" ht="183" customHeight="1">
      <c r="A16" s="27" t="s">
        <v>196</v>
      </c>
      <c r="B16" s="29" t="s">
        <v>199</v>
      </c>
      <c r="C16" s="27" t="s">
        <v>114</v>
      </c>
      <c r="D16" s="27">
        <v>2017</v>
      </c>
      <c r="E16" s="6">
        <f>H16+J16+L16</f>
        <v>24513.4</v>
      </c>
      <c r="F16" s="9"/>
      <c r="G16" s="6">
        <f t="shared" si="2"/>
        <v>23326.4</v>
      </c>
      <c r="H16" s="6">
        <v>24513.4</v>
      </c>
      <c r="I16" s="6">
        <v>23326.4</v>
      </c>
      <c r="J16" s="6"/>
      <c r="K16" s="6"/>
      <c r="L16" s="6"/>
      <c r="M16" s="6"/>
      <c r="N16" s="36" t="s">
        <v>495</v>
      </c>
      <c r="O16" s="67"/>
      <c r="P16" s="61"/>
    </row>
    <row r="17" spans="1:16" s="2" customFormat="1" ht="196.5" customHeight="1">
      <c r="A17" s="27" t="s">
        <v>237</v>
      </c>
      <c r="B17" s="29" t="s">
        <v>198</v>
      </c>
      <c r="C17" s="27" t="s">
        <v>114</v>
      </c>
      <c r="D17" s="27">
        <v>2017</v>
      </c>
      <c r="E17" s="6">
        <f>H17+J17+L17</f>
        <v>344713.6</v>
      </c>
      <c r="F17" s="9"/>
      <c r="G17" s="6">
        <f t="shared" si="2"/>
        <v>403165.47</v>
      </c>
      <c r="H17" s="6">
        <v>344713.6</v>
      </c>
      <c r="I17" s="6">
        <v>403165.47</v>
      </c>
      <c r="J17" s="6"/>
      <c r="K17" s="6"/>
      <c r="L17" s="6"/>
      <c r="M17" s="6"/>
      <c r="N17" s="36" t="s">
        <v>496</v>
      </c>
      <c r="O17" s="67"/>
      <c r="P17" s="61"/>
    </row>
    <row r="18" spans="1:18" s="2" customFormat="1" ht="210" customHeight="1">
      <c r="A18" s="27" t="s">
        <v>238</v>
      </c>
      <c r="B18" s="29" t="s">
        <v>243</v>
      </c>
      <c r="C18" s="27" t="s">
        <v>114</v>
      </c>
      <c r="D18" s="27">
        <v>2017</v>
      </c>
      <c r="E18" s="6">
        <f>J18</f>
        <v>1550.7</v>
      </c>
      <c r="F18" s="9"/>
      <c r="G18" s="6">
        <f t="shared" si="2"/>
        <v>1479.2</v>
      </c>
      <c r="H18" s="6"/>
      <c r="I18" s="6"/>
      <c r="J18" s="6">
        <v>1550.7</v>
      </c>
      <c r="K18" s="6">
        <v>1479.2</v>
      </c>
      <c r="L18" s="6"/>
      <c r="M18" s="6"/>
      <c r="N18" s="36" t="s">
        <v>529</v>
      </c>
      <c r="O18" s="67"/>
      <c r="P18" s="61"/>
      <c r="R18" s="2" t="s">
        <v>450</v>
      </c>
    </row>
    <row r="19" spans="1:16" s="2" customFormat="1" ht="121.5" customHeight="1">
      <c r="A19" s="27" t="s">
        <v>239</v>
      </c>
      <c r="B19" s="29" t="s">
        <v>408</v>
      </c>
      <c r="C19" s="27" t="s">
        <v>114</v>
      </c>
      <c r="D19" s="27">
        <v>2017</v>
      </c>
      <c r="E19" s="6">
        <f>H19+J19</f>
        <v>17025</v>
      </c>
      <c r="F19" s="9"/>
      <c r="G19" s="6">
        <f t="shared" si="2"/>
        <v>16727.5</v>
      </c>
      <c r="H19" s="6"/>
      <c r="I19" s="6"/>
      <c r="J19" s="6">
        <v>17025</v>
      </c>
      <c r="K19" s="6">
        <v>16727.5</v>
      </c>
      <c r="L19" s="6"/>
      <c r="M19" s="6"/>
      <c r="N19" s="36" t="s">
        <v>530</v>
      </c>
      <c r="O19" s="67"/>
      <c r="P19" s="61"/>
    </row>
    <row r="20" spans="1:16" s="2" customFormat="1" ht="83.25" customHeight="1">
      <c r="A20" s="27" t="s">
        <v>240</v>
      </c>
      <c r="B20" s="29" t="s">
        <v>197</v>
      </c>
      <c r="C20" s="27" t="s">
        <v>114</v>
      </c>
      <c r="D20" s="27">
        <v>2017</v>
      </c>
      <c r="E20" s="6">
        <f>H20+J20+L20</f>
        <v>1026.7</v>
      </c>
      <c r="F20" s="9"/>
      <c r="G20" s="6">
        <f t="shared" si="2"/>
        <v>690.02</v>
      </c>
      <c r="H20" s="6">
        <v>1026.7</v>
      </c>
      <c r="I20" s="6">
        <v>68.34</v>
      </c>
      <c r="J20" s="6"/>
      <c r="K20" s="6">
        <v>621.68</v>
      </c>
      <c r="L20" s="6"/>
      <c r="M20" s="6"/>
      <c r="N20" s="36" t="s">
        <v>498</v>
      </c>
      <c r="O20" s="67"/>
      <c r="P20" s="61"/>
    </row>
    <row r="21" spans="1:16" s="2" customFormat="1" ht="131.25" customHeight="1">
      <c r="A21" s="27" t="s">
        <v>241</v>
      </c>
      <c r="B21" s="29" t="s">
        <v>297</v>
      </c>
      <c r="C21" s="27" t="s">
        <v>114</v>
      </c>
      <c r="D21" s="27">
        <v>2017</v>
      </c>
      <c r="E21" s="6">
        <f>H21+J21+L21</f>
        <v>985.2</v>
      </c>
      <c r="F21" s="9"/>
      <c r="G21" s="6">
        <f t="shared" si="2"/>
        <v>939.23</v>
      </c>
      <c r="H21" s="6">
        <v>985.2</v>
      </c>
      <c r="I21" s="6">
        <v>939.23</v>
      </c>
      <c r="J21" s="6"/>
      <c r="K21" s="6"/>
      <c r="L21" s="6"/>
      <c r="M21" s="6"/>
      <c r="N21" s="36" t="s">
        <v>497</v>
      </c>
      <c r="O21" s="67"/>
      <c r="P21" s="61"/>
    </row>
    <row r="22" spans="1:16" s="2" customFormat="1" ht="298.5" customHeight="1">
      <c r="A22" s="27" t="s">
        <v>242</v>
      </c>
      <c r="B22" s="29" t="s">
        <v>431</v>
      </c>
      <c r="C22" s="27" t="s">
        <v>114</v>
      </c>
      <c r="D22" s="27">
        <v>2017</v>
      </c>
      <c r="E22" s="6">
        <f>H22+J22</f>
        <v>148696</v>
      </c>
      <c r="F22" s="9"/>
      <c r="G22" s="6">
        <f t="shared" si="2"/>
        <v>151765.61000000002</v>
      </c>
      <c r="H22" s="6">
        <v>136863.8</v>
      </c>
      <c r="I22" s="6">
        <v>136118.13</v>
      </c>
      <c r="J22" s="6">
        <v>11832.2</v>
      </c>
      <c r="K22" s="6">
        <v>15647.48</v>
      </c>
      <c r="L22" s="6"/>
      <c r="M22" s="6"/>
      <c r="N22" s="36" t="s">
        <v>579</v>
      </c>
      <c r="O22" s="67"/>
      <c r="P22" s="61"/>
    </row>
    <row r="23" spans="1:16" s="2" customFormat="1" ht="17.25" customHeight="1">
      <c r="A23" s="96" t="s">
        <v>116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71"/>
      <c r="P23" s="68"/>
    </row>
    <row r="24" spans="1:19" s="2" customFormat="1" ht="17.25" customHeight="1">
      <c r="A24" s="39"/>
      <c r="B24" s="28" t="s">
        <v>32</v>
      </c>
      <c r="C24" s="39"/>
      <c r="D24" s="56">
        <v>2017</v>
      </c>
      <c r="E24" s="31">
        <f>E25+E44+E55+E58+E62+E63+E64+E65+E66+E67+E68+E69+E70</f>
        <v>11115701.399999999</v>
      </c>
      <c r="F24" s="31" t="e">
        <f aca="true" t="shared" si="3" ref="F24:K24">F25+F44+F55+F58+F62+F63+F64+F65+F66+F67+F68+F69+F70</f>
        <v>#REF!</v>
      </c>
      <c r="G24" s="31">
        <f t="shared" si="3"/>
        <v>11848027.299999999</v>
      </c>
      <c r="H24" s="31">
        <f t="shared" si="3"/>
        <v>7249902.099999999</v>
      </c>
      <c r="I24" s="31">
        <f t="shared" si="3"/>
        <v>8080012.8</v>
      </c>
      <c r="J24" s="31">
        <f t="shared" si="3"/>
        <v>3865799.3</v>
      </c>
      <c r="K24" s="31">
        <f t="shared" si="3"/>
        <v>3768014.5</v>
      </c>
      <c r="L24" s="31"/>
      <c r="M24" s="31"/>
      <c r="N24" s="13"/>
      <c r="O24" s="72"/>
      <c r="P24" s="69"/>
      <c r="R24" s="5">
        <f>H24+J24</f>
        <v>11115701.399999999</v>
      </c>
      <c r="S24" s="5">
        <f>I24+K24</f>
        <v>11848027.3</v>
      </c>
    </row>
    <row r="25" spans="1:18" s="2" customFormat="1" ht="39" customHeight="1">
      <c r="A25" s="27" t="s">
        <v>15</v>
      </c>
      <c r="B25" s="29" t="s">
        <v>232</v>
      </c>
      <c r="C25" s="27" t="s">
        <v>114</v>
      </c>
      <c r="D25" s="27">
        <v>2017</v>
      </c>
      <c r="E25" s="6">
        <f>E26+E27+E28+E29+E30+E31+E32+E33+E34+E36+E38+E39+E40+E41+E42+E43</f>
        <v>636079.2</v>
      </c>
      <c r="F25" s="6">
        <f aca="true" t="shared" si="4" ref="F25:K25">F26+F27+F28+F29+F30+F31+F32+F33+F34+F36+F38+F39+F40+F41+F42+F43</f>
        <v>26404.7</v>
      </c>
      <c r="G25" s="6">
        <f t="shared" si="4"/>
        <v>671165.6</v>
      </c>
      <c r="H25" s="6">
        <f t="shared" si="4"/>
        <v>318630</v>
      </c>
      <c r="I25" s="6">
        <f t="shared" si="4"/>
        <v>396442</v>
      </c>
      <c r="J25" s="6">
        <f t="shared" si="4"/>
        <v>317449.2</v>
      </c>
      <c r="K25" s="6">
        <f t="shared" si="4"/>
        <v>274723.6</v>
      </c>
      <c r="L25" s="6"/>
      <c r="M25" s="6"/>
      <c r="N25" s="6"/>
      <c r="O25" s="73"/>
      <c r="P25" s="70"/>
      <c r="R25" s="5">
        <f>H25+J25</f>
        <v>636079.2</v>
      </c>
    </row>
    <row r="26" spans="1:16" s="2" customFormat="1" ht="51.75" customHeight="1">
      <c r="A26" s="27" t="s">
        <v>371</v>
      </c>
      <c r="B26" s="29" t="s">
        <v>458</v>
      </c>
      <c r="C26" s="27" t="s">
        <v>114</v>
      </c>
      <c r="D26" s="27">
        <v>2017</v>
      </c>
      <c r="E26" s="6">
        <f>H26+J26+L26</f>
        <v>2300</v>
      </c>
      <c r="F26" s="6"/>
      <c r="G26" s="6">
        <f>I26+K26</f>
        <v>977.5</v>
      </c>
      <c r="H26" s="6"/>
      <c r="I26" s="6"/>
      <c r="J26" s="6">
        <v>2300</v>
      </c>
      <c r="K26" s="6">
        <v>977.5</v>
      </c>
      <c r="L26" s="6"/>
      <c r="M26" s="6"/>
      <c r="N26" s="36" t="s">
        <v>472</v>
      </c>
      <c r="O26" s="67"/>
      <c r="P26" s="61"/>
    </row>
    <row r="27" spans="1:16" s="2" customFormat="1" ht="40.5" customHeight="1">
      <c r="A27" s="27" t="s">
        <v>56</v>
      </c>
      <c r="B27" s="29" t="s">
        <v>298</v>
      </c>
      <c r="C27" s="27" t="s">
        <v>114</v>
      </c>
      <c r="D27" s="27">
        <v>2017</v>
      </c>
      <c r="E27" s="6">
        <f>H27+J27+L27</f>
        <v>34016.4</v>
      </c>
      <c r="F27" s="6"/>
      <c r="G27" s="6">
        <f aca="true" t="shared" si="5" ref="G27:G42">I27+K27+M27</f>
        <v>21442.2</v>
      </c>
      <c r="H27" s="6"/>
      <c r="I27" s="6"/>
      <c r="J27" s="6">
        <v>34016.4</v>
      </c>
      <c r="K27" s="6">
        <v>21442.2</v>
      </c>
      <c r="L27" s="6"/>
      <c r="M27" s="6"/>
      <c r="N27" s="36" t="s">
        <v>631</v>
      </c>
      <c r="O27" s="67"/>
      <c r="P27" s="61"/>
    </row>
    <row r="28" spans="1:16" s="2" customFormat="1" ht="42" customHeight="1">
      <c r="A28" s="27" t="s">
        <v>57</v>
      </c>
      <c r="B28" s="29" t="s">
        <v>299</v>
      </c>
      <c r="C28" s="27" t="s">
        <v>114</v>
      </c>
      <c r="D28" s="27">
        <v>2017</v>
      </c>
      <c r="E28" s="6">
        <f>H28+J28</f>
        <v>33138.1</v>
      </c>
      <c r="F28" s="6"/>
      <c r="G28" s="6">
        <f>I28+K28+M28</f>
        <v>34592.2</v>
      </c>
      <c r="H28" s="6"/>
      <c r="I28" s="6"/>
      <c r="J28" s="6">
        <v>33138.1</v>
      </c>
      <c r="K28" s="6">
        <v>34592.2</v>
      </c>
      <c r="L28" s="6"/>
      <c r="M28" s="6"/>
      <c r="N28" s="36" t="s">
        <v>631</v>
      </c>
      <c r="O28" s="67"/>
      <c r="P28" s="61"/>
    </row>
    <row r="29" spans="1:16" s="2" customFormat="1" ht="39.75" customHeight="1">
      <c r="A29" s="27" t="s">
        <v>58</v>
      </c>
      <c r="B29" s="29" t="s">
        <v>300</v>
      </c>
      <c r="C29" s="27" t="s">
        <v>114</v>
      </c>
      <c r="D29" s="27">
        <v>2017</v>
      </c>
      <c r="E29" s="6">
        <f>H29+J29</f>
        <v>33243.8</v>
      </c>
      <c r="F29" s="6"/>
      <c r="G29" s="6">
        <f t="shared" si="5"/>
        <v>25277.1</v>
      </c>
      <c r="H29" s="6"/>
      <c r="I29" s="6"/>
      <c r="J29" s="6">
        <v>33243.8</v>
      </c>
      <c r="K29" s="6">
        <v>25277.1</v>
      </c>
      <c r="L29" s="6"/>
      <c r="M29" s="6"/>
      <c r="N29" s="36" t="s">
        <v>631</v>
      </c>
      <c r="O29" s="67"/>
      <c r="P29" s="61"/>
    </row>
    <row r="30" spans="1:16" s="2" customFormat="1" ht="42.75" customHeight="1">
      <c r="A30" s="27" t="s">
        <v>59</v>
      </c>
      <c r="B30" s="29" t="s">
        <v>301</v>
      </c>
      <c r="C30" s="27" t="s">
        <v>114</v>
      </c>
      <c r="D30" s="27">
        <v>2017</v>
      </c>
      <c r="E30" s="6">
        <f>H30+J30</f>
        <v>34360.1</v>
      </c>
      <c r="F30" s="6"/>
      <c r="G30" s="6">
        <f t="shared" si="5"/>
        <v>9453.7</v>
      </c>
      <c r="H30" s="6"/>
      <c r="I30" s="6"/>
      <c r="J30" s="6">
        <v>34360.1</v>
      </c>
      <c r="K30" s="6">
        <v>9453.7</v>
      </c>
      <c r="L30" s="6"/>
      <c r="M30" s="6"/>
      <c r="N30" s="36" t="s">
        <v>631</v>
      </c>
      <c r="O30" s="67"/>
      <c r="P30" s="61"/>
    </row>
    <row r="31" spans="1:16" s="7" customFormat="1" ht="39" customHeight="1">
      <c r="A31" s="27" t="s">
        <v>60</v>
      </c>
      <c r="B31" s="29" t="s">
        <v>302</v>
      </c>
      <c r="C31" s="27" t="s">
        <v>114</v>
      </c>
      <c r="D31" s="27">
        <v>2017</v>
      </c>
      <c r="E31" s="6">
        <f>H31+J31+L31</f>
        <v>34611.4</v>
      </c>
      <c r="F31" s="6"/>
      <c r="G31" s="6">
        <f t="shared" si="5"/>
        <v>35894</v>
      </c>
      <c r="H31" s="6"/>
      <c r="I31" s="6"/>
      <c r="J31" s="6">
        <v>34611.4</v>
      </c>
      <c r="K31" s="6">
        <v>35894</v>
      </c>
      <c r="L31" s="6"/>
      <c r="M31" s="6"/>
      <c r="N31" s="36" t="s">
        <v>631</v>
      </c>
      <c r="O31" s="67"/>
      <c r="P31" s="61"/>
    </row>
    <row r="32" spans="1:16" s="7" customFormat="1" ht="42" customHeight="1">
      <c r="A32" s="27" t="s">
        <v>251</v>
      </c>
      <c r="B32" s="29" t="s">
        <v>303</v>
      </c>
      <c r="C32" s="27" t="s">
        <v>114</v>
      </c>
      <c r="D32" s="27">
        <v>2017</v>
      </c>
      <c r="E32" s="6">
        <f>H32+J32+L32</f>
        <v>34408.3</v>
      </c>
      <c r="F32" s="6"/>
      <c r="G32" s="6">
        <f t="shared" si="5"/>
        <v>15212</v>
      </c>
      <c r="H32" s="6"/>
      <c r="I32" s="6"/>
      <c r="J32" s="6">
        <v>34408.3</v>
      </c>
      <c r="K32" s="6">
        <v>15212</v>
      </c>
      <c r="L32" s="6"/>
      <c r="M32" s="6"/>
      <c r="N32" s="36" t="s">
        <v>631</v>
      </c>
      <c r="O32" s="67"/>
      <c r="P32" s="61"/>
    </row>
    <row r="33" spans="1:16" s="2" customFormat="1" ht="54.75" customHeight="1">
      <c r="A33" s="27" t="s">
        <v>252</v>
      </c>
      <c r="B33" s="29" t="s">
        <v>304</v>
      </c>
      <c r="C33" s="27" t="s">
        <v>114</v>
      </c>
      <c r="D33" s="27">
        <v>2017</v>
      </c>
      <c r="E33" s="6">
        <f>H33+J33</f>
        <v>15184</v>
      </c>
      <c r="F33" s="6">
        <f>J33+H33</f>
        <v>15184</v>
      </c>
      <c r="G33" s="6">
        <f t="shared" si="5"/>
        <v>61560.5</v>
      </c>
      <c r="H33" s="6"/>
      <c r="I33" s="6"/>
      <c r="J33" s="6">
        <v>15184</v>
      </c>
      <c r="K33" s="6">
        <v>61560.5</v>
      </c>
      <c r="L33" s="6"/>
      <c r="M33" s="6"/>
      <c r="N33" s="36" t="s">
        <v>631</v>
      </c>
      <c r="O33" s="67"/>
      <c r="P33" s="61"/>
    </row>
    <row r="34" spans="1:16" s="2" customFormat="1" ht="42" customHeight="1">
      <c r="A34" s="27" t="s">
        <v>61</v>
      </c>
      <c r="B34" s="29" t="s">
        <v>459</v>
      </c>
      <c r="C34" s="27" t="s">
        <v>114</v>
      </c>
      <c r="D34" s="27">
        <v>2017</v>
      </c>
      <c r="E34" s="6">
        <f>H34+J34</f>
        <v>5700</v>
      </c>
      <c r="F34" s="6">
        <f>J34+H34</f>
        <v>5700</v>
      </c>
      <c r="G34" s="6">
        <f t="shared" si="5"/>
        <v>8717.7</v>
      </c>
      <c r="H34" s="6"/>
      <c r="I34" s="6"/>
      <c r="J34" s="6">
        <v>5700</v>
      </c>
      <c r="K34" s="6">
        <v>8717.7</v>
      </c>
      <c r="L34" s="6"/>
      <c r="M34" s="6"/>
      <c r="N34" s="36" t="s">
        <v>478</v>
      </c>
      <c r="O34" s="67"/>
      <c r="P34" s="61"/>
    </row>
    <row r="35" spans="1:16" s="2" customFormat="1" ht="52.5" customHeight="1" hidden="1">
      <c r="A35" s="27" t="s">
        <v>476</v>
      </c>
      <c r="B35" s="29" t="s">
        <v>477</v>
      </c>
      <c r="C35" s="27" t="s">
        <v>114</v>
      </c>
      <c r="D35" s="27">
        <v>2017</v>
      </c>
      <c r="E35" s="6"/>
      <c r="F35" s="6"/>
      <c r="G35" s="6">
        <f t="shared" si="5"/>
        <v>3065.4</v>
      </c>
      <c r="H35" s="6"/>
      <c r="I35" s="6"/>
      <c r="J35" s="6"/>
      <c r="K35" s="6">
        <v>3065.4</v>
      </c>
      <c r="L35" s="6"/>
      <c r="M35" s="6"/>
      <c r="N35" s="36" t="s">
        <v>478</v>
      </c>
      <c r="O35" s="67"/>
      <c r="P35" s="61"/>
    </row>
    <row r="36" spans="1:16" s="2" customFormat="1" ht="54.75" customHeight="1">
      <c r="A36" s="27" t="s">
        <v>62</v>
      </c>
      <c r="B36" s="29" t="s">
        <v>305</v>
      </c>
      <c r="C36" s="27" t="s">
        <v>114</v>
      </c>
      <c r="D36" s="27">
        <v>2017</v>
      </c>
      <c r="E36" s="6">
        <f>H36+J36</f>
        <v>5520.7</v>
      </c>
      <c r="F36" s="6">
        <f>J36+H36</f>
        <v>5520.7</v>
      </c>
      <c r="G36" s="6">
        <f t="shared" si="5"/>
        <v>11774.9</v>
      </c>
      <c r="H36" s="6"/>
      <c r="I36" s="6"/>
      <c r="J36" s="6">
        <v>5520.7</v>
      </c>
      <c r="K36" s="6">
        <v>11774.9</v>
      </c>
      <c r="L36" s="6"/>
      <c r="M36" s="6"/>
      <c r="N36" s="36" t="s">
        <v>478</v>
      </c>
      <c r="O36" s="67"/>
      <c r="P36" s="61"/>
    </row>
    <row r="37" spans="1:16" s="2" customFormat="1" ht="54.75" customHeight="1" hidden="1">
      <c r="A37" s="27" t="s">
        <v>479</v>
      </c>
      <c r="B37" s="29" t="s">
        <v>481</v>
      </c>
      <c r="C37" s="27" t="s">
        <v>114</v>
      </c>
      <c r="D37" s="27">
        <v>2017</v>
      </c>
      <c r="E37" s="6"/>
      <c r="F37" s="6"/>
      <c r="G37" s="6">
        <f t="shared" si="5"/>
        <v>1155.3</v>
      </c>
      <c r="H37" s="6"/>
      <c r="I37" s="6"/>
      <c r="J37" s="6"/>
      <c r="K37" s="6">
        <v>1155.3</v>
      </c>
      <c r="L37" s="6"/>
      <c r="M37" s="6"/>
      <c r="N37" s="36" t="s">
        <v>480</v>
      </c>
      <c r="O37" s="67"/>
      <c r="P37" s="61"/>
    </row>
    <row r="38" spans="1:16" s="2" customFormat="1" ht="40.5" customHeight="1">
      <c r="A38" s="27" t="s">
        <v>120</v>
      </c>
      <c r="B38" s="45" t="s">
        <v>438</v>
      </c>
      <c r="C38" s="27" t="s">
        <v>114</v>
      </c>
      <c r="D38" s="27">
        <v>2017</v>
      </c>
      <c r="E38" s="6">
        <f>H38+J38+L38</f>
        <v>13930.2</v>
      </c>
      <c r="F38" s="6"/>
      <c r="G38" s="6">
        <f t="shared" si="5"/>
        <v>51256.3</v>
      </c>
      <c r="H38" s="6"/>
      <c r="I38" s="6">
        <v>42739.8</v>
      </c>
      <c r="J38" s="6">
        <v>13930.2</v>
      </c>
      <c r="K38" s="6">
        <v>8516.5</v>
      </c>
      <c r="L38" s="6"/>
      <c r="M38" s="6"/>
      <c r="N38" s="36" t="s">
        <v>580</v>
      </c>
      <c r="O38" s="74"/>
      <c r="P38" s="61"/>
    </row>
    <row r="39" spans="1:16" s="2" customFormat="1" ht="39" customHeight="1">
      <c r="A39" s="27" t="s">
        <v>121</v>
      </c>
      <c r="B39" s="29" t="s">
        <v>306</v>
      </c>
      <c r="C39" s="27" t="s">
        <v>114</v>
      </c>
      <c r="D39" s="27">
        <v>2017</v>
      </c>
      <c r="E39" s="6">
        <f>H39+J39</f>
        <v>8382.2</v>
      </c>
      <c r="F39" s="6"/>
      <c r="G39" s="6">
        <f t="shared" si="5"/>
        <v>44294.2</v>
      </c>
      <c r="H39" s="6"/>
      <c r="I39" s="6">
        <v>35481.2</v>
      </c>
      <c r="J39" s="6">
        <v>8382.2</v>
      </c>
      <c r="K39" s="6">
        <v>8813</v>
      </c>
      <c r="L39" s="6"/>
      <c r="M39" s="6"/>
      <c r="N39" s="36" t="s">
        <v>580</v>
      </c>
      <c r="O39" s="67"/>
      <c r="P39" s="61"/>
    </row>
    <row r="40" spans="1:16" s="2" customFormat="1" ht="53.25" customHeight="1">
      <c r="A40" s="27" t="s">
        <v>370</v>
      </c>
      <c r="B40" s="29" t="s">
        <v>142</v>
      </c>
      <c r="C40" s="27" t="s">
        <v>114</v>
      </c>
      <c r="D40" s="27">
        <v>2017</v>
      </c>
      <c r="E40" s="6">
        <f>H40+J40</f>
        <v>43131.5</v>
      </c>
      <c r="F40" s="6"/>
      <c r="G40" s="6">
        <f t="shared" si="5"/>
        <v>14931.2</v>
      </c>
      <c r="H40" s="6"/>
      <c r="I40" s="6"/>
      <c r="J40" s="6">
        <v>43131.5</v>
      </c>
      <c r="K40" s="6">
        <v>14931.2</v>
      </c>
      <c r="L40" s="6"/>
      <c r="M40" s="6"/>
      <c r="N40" s="36" t="s">
        <v>437</v>
      </c>
      <c r="O40" s="67"/>
      <c r="P40" s="61"/>
    </row>
    <row r="41" spans="1:16" s="2" customFormat="1" ht="106.5" customHeight="1">
      <c r="A41" s="27" t="s">
        <v>336</v>
      </c>
      <c r="B41" s="29" t="s">
        <v>436</v>
      </c>
      <c r="C41" s="27" t="s">
        <v>114</v>
      </c>
      <c r="D41" s="27">
        <v>2017</v>
      </c>
      <c r="E41" s="6">
        <f>H41+J41+L41</f>
        <v>218400</v>
      </c>
      <c r="F41" s="46"/>
      <c r="G41" s="6">
        <f t="shared" si="5"/>
        <v>218120</v>
      </c>
      <c r="H41" s="6">
        <v>207480</v>
      </c>
      <c r="I41" s="6">
        <v>207214</v>
      </c>
      <c r="J41" s="6">
        <v>10920</v>
      </c>
      <c r="K41" s="6">
        <v>10906</v>
      </c>
      <c r="L41" s="6"/>
      <c r="M41" s="6"/>
      <c r="N41" s="36" t="s">
        <v>582</v>
      </c>
      <c r="O41" s="67"/>
      <c r="P41" s="61"/>
    </row>
    <row r="42" spans="1:16" s="2" customFormat="1" ht="107.25" customHeight="1">
      <c r="A42" s="27" t="s">
        <v>337</v>
      </c>
      <c r="B42" s="29" t="s">
        <v>581</v>
      </c>
      <c r="C42" s="27" t="s">
        <v>114</v>
      </c>
      <c r="D42" s="27">
        <v>2017</v>
      </c>
      <c r="E42" s="6">
        <f>H42+J42</f>
        <v>117000</v>
      </c>
      <c r="F42" s="6"/>
      <c r="G42" s="6">
        <f t="shared" si="5"/>
        <v>116850</v>
      </c>
      <c r="H42" s="6">
        <v>111150</v>
      </c>
      <c r="I42" s="6">
        <v>111007</v>
      </c>
      <c r="J42" s="6">
        <v>5850</v>
      </c>
      <c r="K42" s="6">
        <v>5843</v>
      </c>
      <c r="L42" s="6"/>
      <c r="M42" s="6"/>
      <c r="N42" s="36" t="s">
        <v>583</v>
      </c>
      <c r="O42" s="67"/>
      <c r="P42" s="61"/>
    </row>
    <row r="43" spans="1:16" s="2" customFormat="1" ht="42" customHeight="1">
      <c r="A43" s="27" t="s">
        <v>346</v>
      </c>
      <c r="B43" s="29" t="s">
        <v>383</v>
      </c>
      <c r="C43" s="27" t="s">
        <v>114</v>
      </c>
      <c r="D43" s="27">
        <v>2017</v>
      </c>
      <c r="E43" s="6">
        <f>H43+J43</f>
        <v>2752.5</v>
      </c>
      <c r="F43" s="6"/>
      <c r="G43" s="6">
        <v>812.1</v>
      </c>
      <c r="H43" s="6"/>
      <c r="I43" s="6"/>
      <c r="J43" s="6">
        <v>2752.5</v>
      </c>
      <c r="K43" s="6">
        <v>812.1</v>
      </c>
      <c r="L43" s="6"/>
      <c r="M43" s="6"/>
      <c r="N43" s="36" t="s">
        <v>626</v>
      </c>
      <c r="O43" s="67"/>
      <c r="P43" s="61"/>
    </row>
    <row r="44" spans="1:18" s="2" customFormat="1" ht="27.75" customHeight="1">
      <c r="A44" s="27" t="s">
        <v>17</v>
      </c>
      <c r="B44" s="29" t="s">
        <v>2</v>
      </c>
      <c r="C44" s="27" t="s">
        <v>114</v>
      </c>
      <c r="D44" s="27">
        <v>2017</v>
      </c>
      <c r="E44" s="6">
        <f>E45+E46+E47+E48+E49+E50+E51+E52+E53+E54</f>
        <v>429668.89999999997</v>
      </c>
      <c r="F44" s="6">
        <f aca="true" t="shared" si="6" ref="F44:K44">F45+F46+F47+F48+F49+F50+F51+F52+F53+F54</f>
        <v>0</v>
      </c>
      <c r="G44" s="6">
        <f>G45+G46+G47+G48+G49+G50+G51+G52+G53+G54</f>
        <v>622245.3</v>
      </c>
      <c r="H44" s="6">
        <f t="shared" si="6"/>
        <v>257068.1</v>
      </c>
      <c r="I44" s="6">
        <f t="shared" si="6"/>
        <v>475235.8</v>
      </c>
      <c r="J44" s="6">
        <f t="shared" si="6"/>
        <v>172600.80000000002</v>
      </c>
      <c r="K44" s="6">
        <f t="shared" si="6"/>
        <v>147009.5</v>
      </c>
      <c r="L44" s="6"/>
      <c r="M44" s="6"/>
      <c r="N44" s="54"/>
      <c r="O44" s="73"/>
      <c r="P44" s="70"/>
      <c r="R44" s="5"/>
    </row>
    <row r="45" spans="1:16" s="2" customFormat="1" ht="54" customHeight="1">
      <c r="A45" s="27" t="s">
        <v>63</v>
      </c>
      <c r="B45" s="29" t="s">
        <v>331</v>
      </c>
      <c r="C45" s="27" t="s">
        <v>307</v>
      </c>
      <c r="D45" s="27">
        <v>2017</v>
      </c>
      <c r="E45" s="6">
        <f>H45+J45</f>
        <v>318969.2</v>
      </c>
      <c r="F45" s="6"/>
      <c r="G45" s="6">
        <f>I45+K45</f>
        <v>244283.5</v>
      </c>
      <c r="H45" s="6">
        <v>257068.1</v>
      </c>
      <c r="I45" s="6">
        <v>204519.5</v>
      </c>
      <c r="J45" s="6">
        <v>61901.1</v>
      </c>
      <c r="K45" s="6">
        <v>39764</v>
      </c>
      <c r="L45" s="6"/>
      <c r="M45" s="6"/>
      <c r="N45" s="36" t="s">
        <v>584</v>
      </c>
      <c r="O45" s="67"/>
      <c r="P45" s="61"/>
    </row>
    <row r="46" spans="1:16" s="2" customFormat="1" ht="54" customHeight="1">
      <c r="A46" s="27" t="s">
        <v>482</v>
      </c>
      <c r="B46" s="29" t="s">
        <v>483</v>
      </c>
      <c r="C46" s="27" t="s">
        <v>114</v>
      </c>
      <c r="D46" s="27">
        <v>2017</v>
      </c>
      <c r="E46" s="6"/>
      <c r="F46" s="6"/>
      <c r="G46" s="6">
        <f>I46+K46</f>
        <v>11341.7</v>
      </c>
      <c r="H46" s="6"/>
      <c r="I46" s="6"/>
      <c r="J46" s="6"/>
      <c r="K46" s="6">
        <v>11341.7</v>
      </c>
      <c r="L46" s="6"/>
      <c r="M46" s="6"/>
      <c r="N46" s="36" t="s">
        <v>484</v>
      </c>
      <c r="O46" s="67"/>
      <c r="P46" s="61"/>
    </row>
    <row r="47" spans="1:16" s="4" customFormat="1" ht="43.5" customHeight="1">
      <c r="A47" s="27" t="s">
        <v>347</v>
      </c>
      <c r="B47" s="45" t="s">
        <v>460</v>
      </c>
      <c r="C47" s="27" t="s">
        <v>114</v>
      </c>
      <c r="D47" s="27">
        <v>2017</v>
      </c>
      <c r="E47" s="6">
        <f aca="true" t="shared" si="7" ref="E47:E54">H47+J47+L47</f>
        <v>7600</v>
      </c>
      <c r="F47" s="6"/>
      <c r="G47" s="6">
        <f>I47+K47</f>
        <v>2478.7</v>
      </c>
      <c r="H47" s="6"/>
      <c r="I47" s="6"/>
      <c r="J47" s="6">
        <v>7600</v>
      </c>
      <c r="K47" s="6">
        <v>2478.7</v>
      </c>
      <c r="L47" s="6"/>
      <c r="M47" s="6"/>
      <c r="N47" s="36" t="s">
        <v>439</v>
      </c>
      <c r="O47" s="74"/>
      <c r="P47" s="61"/>
    </row>
    <row r="48" spans="1:16" s="4" customFormat="1" ht="39" customHeight="1">
      <c r="A48" s="27" t="s">
        <v>348</v>
      </c>
      <c r="B48" s="29" t="s">
        <v>409</v>
      </c>
      <c r="C48" s="27" t="s">
        <v>114</v>
      </c>
      <c r="D48" s="27">
        <v>2017</v>
      </c>
      <c r="E48" s="6">
        <f t="shared" si="7"/>
        <v>8520</v>
      </c>
      <c r="F48" s="6"/>
      <c r="G48" s="6">
        <f>I48+K48</f>
        <v>2750</v>
      </c>
      <c r="H48" s="6"/>
      <c r="I48" s="6"/>
      <c r="J48" s="6">
        <v>8520</v>
      </c>
      <c r="K48" s="6">
        <v>2750</v>
      </c>
      <c r="L48" s="6"/>
      <c r="M48" s="6"/>
      <c r="N48" s="36" t="s">
        <v>524</v>
      </c>
      <c r="O48" s="67"/>
      <c r="P48" s="61"/>
    </row>
    <row r="49" spans="1:16" s="4" customFormat="1" ht="69" customHeight="1">
      <c r="A49" s="27" t="s">
        <v>349</v>
      </c>
      <c r="B49" s="29" t="s">
        <v>441</v>
      </c>
      <c r="C49" s="27" t="s">
        <v>114</v>
      </c>
      <c r="D49" s="27">
        <v>2017</v>
      </c>
      <c r="E49" s="6">
        <f t="shared" si="7"/>
        <v>16054.1</v>
      </c>
      <c r="F49" s="6"/>
      <c r="G49" s="6">
        <f>I49+K49+M49</f>
        <v>16198.8</v>
      </c>
      <c r="H49" s="6"/>
      <c r="I49" s="6"/>
      <c r="J49" s="6">
        <v>16054.1</v>
      </c>
      <c r="K49" s="6">
        <v>16198.8</v>
      </c>
      <c r="L49" s="6"/>
      <c r="M49" s="6"/>
      <c r="N49" s="36" t="s">
        <v>484</v>
      </c>
      <c r="O49" s="67"/>
      <c r="P49" s="61"/>
    </row>
    <row r="50" spans="1:16" s="4" customFormat="1" ht="67.5" customHeight="1">
      <c r="A50" s="27" t="s">
        <v>350</v>
      </c>
      <c r="B50" s="29" t="s">
        <v>422</v>
      </c>
      <c r="C50" s="27" t="s">
        <v>114</v>
      </c>
      <c r="D50" s="27">
        <v>2017</v>
      </c>
      <c r="E50" s="6">
        <f t="shared" si="7"/>
        <v>20000</v>
      </c>
      <c r="F50" s="6"/>
      <c r="G50" s="6">
        <f>I50+K50+M50</f>
        <v>80960.09999999999</v>
      </c>
      <c r="H50" s="6"/>
      <c r="I50" s="6">
        <v>68876.4</v>
      </c>
      <c r="J50" s="6">
        <v>20000</v>
      </c>
      <c r="K50" s="6">
        <v>12083.7</v>
      </c>
      <c r="L50" s="6"/>
      <c r="M50" s="6"/>
      <c r="N50" s="36" t="s">
        <v>531</v>
      </c>
      <c r="O50" s="67"/>
      <c r="P50" s="61"/>
    </row>
    <row r="51" spans="1:16" s="4" customFormat="1" ht="75" customHeight="1">
      <c r="A51" s="27" t="s">
        <v>351</v>
      </c>
      <c r="B51" s="29" t="s">
        <v>376</v>
      </c>
      <c r="C51" s="27" t="s">
        <v>114</v>
      </c>
      <c r="D51" s="27">
        <v>2017</v>
      </c>
      <c r="E51" s="6">
        <f t="shared" si="7"/>
        <v>18331.1</v>
      </c>
      <c r="F51" s="6"/>
      <c r="G51" s="6">
        <f>I51+K51+M51</f>
        <v>65190.2</v>
      </c>
      <c r="H51" s="6"/>
      <c r="I51" s="6">
        <v>41720.6</v>
      </c>
      <c r="J51" s="6">
        <v>18331.1</v>
      </c>
      <c r="K51" s="6">
        <v>23469.6</v>
      </c>
      <c r="L51" s="6"/>
      <c r="M51" s="6"/>
      <c r="N51" s="36" t="s">
        <v>485</v>
      </c>
      <c r="O51" s="67"/>
      <c r="P51" s="61"/>
    </row>
    <row r="52" spans="1:16" s="4" customFormat="1" ht="39.75" customHeight="1">
      <c r="A52" s="27" t="s">
        <v>352</v>
      </c>
      <c r="B52" s="29" t="s">
        <v>410</v>
      </c>
      <c r="C52" s="27" t="s">
        <v>114</v>
      </c>
      <c r="D52" s="27">
        <v>2017</v>
      </c>
      <c r="E52" s="6">
        <f t="shared" si="7"/>
        <v>16500</v>
      </c>
      <c r="F52" s="6"/>
      <c r="G52" s="6">
        <f>I52+K52+M52</f>
        <v>54325.399999999994</v>
      </c>
      <c r="H52" s="6"/>
      <c r="I52" s="6">
        <v>39907.1</v>
      </c>
      <c r="J52" s="6">
        <v>16500</v>
      </c>
      <c r="K52" s="6">
        <v>14418.3</v>
      </c>
      <c r="L52" s="6"/>
      <c r="M52" s="6"/>
      <c r="N52" s="36" t="s">
        <v>585</v>
      </c>
      <c r="O52" s="67"/>
      <c r="P52" s="61"/>
    </row>
    <row r="53" spans="1:16" s="4" customFormat="1" ht="41.25" customHeight="1">
      <c r="A53" s="27" t="s">
        <v>353</v>
      </c>
      <c r="B53" s="29" t="s">
        <v>442</v>
      </c>
      <c r="C53" s="27" t="s">
        <v>114</v>
      </c>
      <c r="D53" s="27">
        <v>2017</v>
      </c>
      <c r="E53" s="6">
        <f t="shared" si="7"/>
        <v>3694.5</v>
      </c>
      <c r="F53" s="6"/>
      <c r="G53" s="6">
        <f>I53+M53+K53</f>
        <v>3414.7</v>
      </c>
      <c r="H53" s="6"/>
      <c r="I53" s="6"/>
      <c r="J53" s="6">
        <v>3694.5</v>
      </c>
      <c r="K53" s="6">
        <v>3414.7</v>
      </c>
      <c r="L53" s="6"/>
      <c r="M53" s="6"/>
      <c r="N53" s="36" t="s">
        <v>440</v>
      </c>
      <c r="O53" s="67"/>
      <c r="P53" s="61"/>
    </row>
    <row r="54" spans="1:16" s="4" customFormat="1" ht="54" customHeight="1">
      <c r="A54" s="27" t="s">
        <v>354</v>
      </c>
      <c r="B54" s="29" t="s">
        <v>411</v>
      </c>
      <c r="C54" s="27" t="s">
        <v>114</v>
      </c>
      <c r="D54" s="27">
        <v>2017</v>
      </c>
      <c r="E54" s="6">
        <f t="shared" si="7"/>
        <v>20000</v>
      </c>
      <c r="F54" s="6"/>
      <c r="G54" s="6">
        <f>I54+M54+K54</f>
        <v>141302.2</v>
      </c>
      <c r="H54" s="6"/>
      <c r="I54" s="6">
        <v>120212.2</v>
      </c>
      <c r="J54" s="6">
        <v>20000</v>
      </c>
      <c r="K54" s="6">
        <v>21090</v>
      </c>
      <c r="L54" s="6"/>
      <c r="M54" s="6"/>
      <c r="N54" s="36" t="s">
        <v>586</v>
      </c>
      <c r="O54" s="67"/>
      <c r="P54" s="61"/>
    </row>
    <row r="55" spans="1:18" s="4" customFormat="1" ht="29.25" customHeight="1">
      <c r="A55" s="27" t="s">
        <v>20</v>
      </c>
      <c r="B55" s="29" t="s">
        <v>3</v>
      </c>
      <c r="C55" s="27" t="s">
        <v>114</v>
      </c>
      <c r="D55" s="27">
        <v>2017</v>
      </c>
      <c r="E55" s="6">
        <f>E56+E57</f>
        <v>8136.7</v>
      </c>
      <c r="F55" s="6">
        <f aca="true" t="shared" si="8" ref="F55:K55">F56+F57</f>
        <v>0</v>
      </c>
      <c r="G55" s="6">
        <f t="shared" si="8"/>
        <v>136652.7</v>
      </c>
      <c r="H55" s="6"/>
      <c r="I55" s="6">
        <f t="shared" si="8"/>
        <v>133352</v>
      </c>
      <c r="J55" s="6">
        <f t="shared" si="8"/>
        <v>8136.7</v>
      </c>
      <c r="K55" s="6">
        <f t="shared" si="8"/>
        <v>3300.7</v>
      </c>
      <c r="L55" s="6"/>
      <c r="M55" s="6"/>
      <c r="N55" s="54"/>
      <c r="O55" s="67"/>
      <c r="P55" s="61"/>
      <c r="R55" s="8"/>
    </row>
    <row r="56" spans="1:16" s="4" customFormat="1" ht="55.5" customHeight="1">
      <c r="A56" s="27" t="s">
        <v>64</v>
      </c>
      <c r="B56" s="29" t="s">
        <v>139</v>
      </c>
      <c r="C56" s="27" t="s">
        <v>114</v>
      </c>
      <c r="D56" s="27">
        <v>2017</v>
      </c>
      <c r="E56" s="6">
        <f>H56+J56+L56</f>
        <v>5836</v>
      </c>
      <c r="F56" s="6"/>
      <c r="G56" s="6">
        <f>I56+K56+M56</f>
        <v>133352</v>
      </c>
      <c r="H56" s="6"/>
      <c r="I56" s="6">
        <v>133352</v>
      </c>
      <c r="J56" s="6">
        <v>5836</v>
      </c>
      <c r="K56" s="6"/>
      <c r="L56" s="6"/>
      <c r="M56" s="36"/>
      <c r="N56" s="36" t="s">
        <v>491</v>
      </c>
      <c r="O56" s="67"/>
      <c r="P56" s="61"/>
    </row>
    <row r="57" spans="1:16" s="4" customFormat="1" ht="42" customHeight="1">
      <c r="A57" s="27" t="s">
        <v>137</v>
      </c>
      <c r="B57" s="29" t="s">
        <v>140</v>
      </c>
      <c r="C57" s="27" t="s">
        <v>114</v>
      </c>
      <c r="D57" s="27">
        <v>2017</v>
      </c>
      <c r="E57" s="6">
        <f>H57+J57</f>
        <v>2300.7</v>
      </c>
      <c r="F57" s="6"/>
      <c r="G57" s="6">
        <f>I57+K57+M57</f>
        <v>3300.7</v>
      </c>
      <c r="H57" s="6"/>
      <c r="I57" s="6"/>
      <c r="J57" s="6">
        <v>2300.7</v>
      </c>
      <c r="K57" s="6">
        <v>3300.7</v>
      </c>
      <c r="L57" s="6"/>
      <c r="M57" s="6"/>
      <c r="N57" s="36" t="s">
        <v>444</v>
      </c>
      <c r="O57" s="67"/>
      <c r="P57" s="61"/>
    </row>
    <row r="58" spans="1:18" s="4" customFormat="1" ht="54" customHeight="1">
      <c r="A58" s="27" t="s">
        <v>21</v>
      </c>
      <c r="B58" s="29" t="s">
        <v>4</v>
      </c>
      <c r="C58" s="27" t="s">
        <v>114</v>
      </c>
      <c r="D58" s="27">
        <v>2017</v>
      </c>
      <c r="E58" s="6">
        <f>E59+E60+E61</f>
        <v>151520.9</v>
      </c>
      <c r="F58" s="6">
        <f aca="true" t="shared" si="9" ref="F58:K58">F59+F60+F61</f>
        <v>0</v>
      </c>
      <c r="G58" s="6">
        <f t="shared" si="9"/>
        <v>198314.5</v>
      </c>
      <c r="H58" s="6"/>
      <c r="I58" s="6">
        <f t="shared" si="9"/>
        <v>12784.1</v>
      </c>
      <c r="J58" s="6">
        <f t="shared" si="9"/>
        <v>151520.9</v>
      </c>
      <c r="K58" s="6">
        <f t="shared" si="9"/>
        <v>185530.4</v>
      </c>
      <c r="L58" s="6"/>
      <c r="M58" s="6"/>
      <c r="N58" s="54"/>
      <c r="O58" s="73"/>
      <c r="P58" s="61"/>
      <c r="R58" s="8"/>
    </row>
    <row r="59" spans="1:16" s="4" customFormat="1" ht="236.25">
      <c r="A59" s="27" t="s">
        <v>65</v>
      </c>
      <c r="B59" s="29" t="s">
        <v>141</v>
      </c>
      <c r="C59" s="27" t="s">
        <v>114</v>
      </c>
      <c r="D59" s="27">
        <v>2017</v>
      </c>
      <c r="E59" s="6">
        <f>H59+J59+L59</f>
        <v>33094.4</v>
      </c>
      <c r="F59" s="6"/>
      <c r="G59" s="6">
        <f aca="true" t="shared" si="10" ref="G59:G70">I59+K59+M59</f>
        <v>51541</v>
      </c>
      <c r="H59" s="6"/>
      <c r="I59" s="6">
        <v>4580</v>
      </c>
      <c r="J59" s="6">
        <v>33094.4</v>
      </c>
      <c r="K59" s="6">
        <v>46961</v>
      </c>
      <c r="L59" s="6"/>
      <c r="M59" s="6"/>
      <c r="N59" s="36" t="s">
        <v>589</v>
      </c>
      <c r="O59" s="67"/>
      <c r="P59" s="61"/>
    </row>
    <row r="60" spans="1:16" s="4" customFormat="1" ht="238.5" customHeight="1">
      <c r="A60" s="27" t="s">
        <v>66</v>
      </c>
      <c r="B60" s="29" t="s">
        <v>138</v>
      </c>
      <c r="C60" s="27" t="s">
        <v>114</v>
      </c>
      <c r="D60" s="27">
        <v>2017</v>
      </c>
      <c r="E60" s="6">
        <f>H60+J60+L60</f>
        <v>12344.1</v>
      </c>
      <c r="F60" s="6"/>
      <c r="G60" s="6">
        <f t="shared" si="10"/>
        <v>15178.6</v>
      </c>
      <c r="H60" s="6"/>
      <c r="I60" s="6"/>
      <c r="J60" s="6">
        <v>12344.1</v>
      </c>
      <c r="K60" s="6">
        <v>15178.6</v>
      </c>
      <c r="L60" s="6"/>
      <c r="M60" s="6"/>
      <c r="N60" s="36" t="s">
        <v>532</v>
      </c>
      <c r="O60" s="67"/>
      <c r="P60" s="61"/>
    </row>
    <row r="61" spans="1:16" s="2" customFormat="1" ht="197.25" customHeight="1">
      <c r="A61" s="27" t="s">
        <v>253</v>
      </c>
      <c r="B61" s="29" t="s">
        <v>308</v>
      </c>
      <c r="C61" s="27" t="s">
        <v>114</v>
      </c>
      <c r="D61" s="27">
        <v>2017</v>
      </c>
      <c r="E61" s="6">
        <f>H61+J61</f>
        <v>106082.4</v>
      </c>
      <c r="F61" s="6"/>
      <c r="G61" s="6">
        <f t="shared" si="10"/>
        <v>131594.9</v>
      </c>
      <c r="H61" s="6"/>
      <c r="I61" s="6">
        <v>8204.1</v>
      </c>
      <c r="J61" s="6">
        <v>106082.4</v>
      </c>
      <c r="K61" s="6">
        <v>123390.8</v>
      </c>
      <c r="L61" s="6"/>
      <c r="M61" s="6"/>
      <c r="N61" s="36" t="s">
        <v>587</v>
      </c>
      <c r="O61" s="67"/>
      <c r="P61" s="61"/>
    </row>
    <row r="62" spans="1:16" s="2" customFormat="1" ht="158.25" customHeight="1">
      <c r="A62" s="27" t="s">
        <v>22</v>
      </c>
      <c r="B62" s="29" t="s">
        <v>309</v>
      </c>
      <c r="C62" s="27" t="s">
        <v>114</v>
      </c>
      <c r="D62" s="27">
        <v>2017</v>
      </c>
      <c r="E62" s="6">
        <f>H62+J62+L62</f>
        <v>9175.7</v>
      </c>
      <c r="F62" s="6"/>
      <c r="G62" s="6">
        <f t="shared" si="10"/>
        <v>8763.8</v>
      </c>
      <c r="H62" s="6">
        <v>9175.7</v>
      </c>
      <c r="I62" s="6">
        <v>8763.8</v>
      </c>
      <c r="J62" s="6"/>
      <c r="K62" s="6"/>
      <c r="L62" s="6"/>
      <c r="M62" s="6"/>
      <c r="N62" s="36" t="s">
        <v>588</v>
      </c>
      <c r="O62" s="67"/>
      <c r="P62" s="61"/>
    </row>
    <row r="63" spans="1:16" s="2" customFormat="1" ht="92.25" customHeight="1">
      <c r="A63" s="27" t="s">
        <v>23</v>
      </c>
      <c r="B63" s="29" t="s">
        <v>249</v>
      </c>
      <c r="C63" s="27" t="s">
        <v>114</v>
      </c>
      <c r="D63" s="27">
        <v>2017</v>
      </c>
      <c r="E63" s="6">
        <f>H63+J63+L63</f>
        <v>276607.5</v>
      </c>
      <c r="F63" s="6"/>
      <c r="G63" s="6">
        <f t="shared" si="10"/>
        <v>254420.3</v>
      </c>
      <c r="H63" s="6"/>
      <c r="I63" s="6"/>
      <c r="J63" s="6">
        <v>276607.5</v>
      </c>
      <c r="K63" s="6">
        <v>254420.3</v>
      </c>
      <c r="L63" s="6"/>
      <c r="M63" s="6"/>
      <c r="N63" s="36" t="s">
        <v>590</v>
      </c>
      <c r="O63" s="67"/>
      <c r="P63" s="61"/>
    </row>
    <row r="64" spans="1:16" s="2" customFormat="1" ht="80.25" customHeight="1">
      <c r="A64" s="27" t="s">
        <v>254</v>
      </c>
      <c r="B64" s="29" t="s">
        <v>250</v>
      </c>
      <c r="C64" s="27" t="s">
        <v>114</v>
      </c>
      <c r="D64" s="27">
        <v>2017</v>
      </c>
      <c r="E64" s="6">
        <f>H64+J64+L64</f>
        <v>10984.6</v>
      </c>
      <c r="F64" s="6"/>
      <c r="G64" s="6">
        <f>I64+K64+M64</f>
        <v>10822.3</v>
      </c>
      <c r="H64" s="6">
        <v>10984.6</v>
      </c>
      <c r="I64" s="6">
        <v>10822.3</v>
      </c>
      <c r="J64" s="6"/>
      <c r="K64" s="6"/>
      <c r="L64" s="6"/>
      <c r="M64" s="6"/>
      <c r="N64" s="36" t="s">
        <v>493</v>
      </c>
      <c r="O64" s="67"/>
      <c r="P64" s="61"/>
    </row>
    <row r="65" spans="1:16" s="2" customFormat="1" ht="299.25" customHeight="1">
      <c r="A65" s="27" t="s">
        <v>246</v>
      </c>
      <c r="B65" s="29" t="s">
        <v>201</v>
      </c>
      <c r="C65" s="27" t="s">
        <v>114</v>
      </c>
      <c r="D65" s="27">
        <v>2017</v>
      </c>
      <c r="E65" s="6">
        <f>H65+J65+L65</f>
        <v>1500</v>
      </c>
      <c r="F65" s="6" t="e">
        <f>#REF!+#REF!+#REF!+#REF!+#REF!</f>
        <v>#REF!</v>
      </c>
      <c r="G65" s="6">
        <f t="shared" si="10"/>
        <v>2761.2</v>
      </c>
      <c r="H65" s="6"/>
      <c r="I65" s="6"/>
      <c r="J65" s="6">
        <v>1500</v>
      </c>
      <c r="K65" s="6">
        <v>2761.2</v>
      </c>
      <c r="L65" s="6"/>
      <c r="M65" s="6"/>
      <c r="N65" s="36" t="s">
        <v>533</v>
      </c>
      <c r="O65" s="67"/>
      <c r="P65" s="61"/>
    </row>
    <row r="66" spans="1:16" s="2" customFormat="1" ht="183.75" customHeight="1">
      <c r="A66" s="27" t="s">
        <v>248</v>
      </c>
      <c r="B66" s="29" t="s">
        <v>378</v>
      </c>
      <c r="C66" s="27" t="s">
        <v>114</v>
      </c>
      <c r="D66" s="27">
        <v>2017</v>
      </c>
      <c r="E66" s="6">
        <f>H66+J66</f>
        <v>28814.9</v>
      </c>
      <c r="F66" s="6"/>
      <c r="G66" s="6">
        <f>I66+K66+M66</f>
        <v>33587</v>
      </c>
      <c r="H66" s="6">
        <v>13302.7</v>
      </c>
      <c r="I66" s="6">
        <v>13302.7</v>
      </c>
      <c r="J66" s="6">
        <v>15512.2</v>
      </c>
      <c r="K66" s="6">
        <v>20284.3</v>
      </c>
      <c r="L66" s="6"/>
      <c r="M66" s="6"/>
      <c r="N66" s="36" t="s">
        <v>591</v>
      </c>
      <c r="O66" s="67"/>
      <c r="P66" s="61"/>
    </row>
    <row r="67" spans="1:16" s="22" customFormat="1" ht="168.75" customHeight="1">
      <c r="A67" s="42" t="s">
        <v>255</v>
      </c>
      <c r="B67" s="29" t="s">
        <v>398</v>
      </c>
      <c r="C67" s="27" t="s">
        <v>114</v>
      </c>
      <c r="D67" s="27">
        <v>2017</v>
      </c>
      <c r="E67" s="31">
        <f>H67+J67</f>
        <v>9094554.2</v>
      </c>
      <c r="F67" s="31"/>
      <c r="G67" s="31">
        <f>I67+K67+M67</f>
        <v>9379719.1</v>
      </c>
      <c r="H67" s="31">
        <v>6502790.8</v>
      </c>
      <c r="I67" s="31">
        <v>6830601.2</v>
      </c>
      <c r="J67" s="31">
        <v>2591763.4</v>
      </c>
      <c r="K67" s="31">
        <v>2549117.9</v>
      </c>
      <c r="L67" s="6"/>
      <c r="M67" s="6"/>
      <c r="N67" s="36" t="s">
        <v>445</v>
      </c>
      <c r="O67" s="67"/>
      <c r="P67" s="61"/>
    </row>
    <row r="68" spans="1:16" s="2" customFormat="1" ht="119.25" customHeight="1">
      <c r="A68" s="27" t="s">
        <v>256</v>
      </c>
      <c r="B68" s="45" t="s">
        <v>430</v>
      </c>
      <c r="C68" s="27" t="s">
        <v>114</v>
      </c>
      <c r="D68" s="27">
        <v>2017</v>
      </c>
      <c r="E68" s="6">
        <f>H68+J68+L68</f>
        <v>123096.6</v>
      </c>
      <c r="F68" s="6"/>
      <c r="G68" s="6">
        <f t="shared" si="10"/>
        <v>177783.1</v>
      </c>
      <c r="H68" s="6">
        <v>123096.6</v>
      </c>
      <c r="I68" s="6">
        <v>177783.1</v>
      </c>
      <c r="J68" s="6"/>
      <c r="K68" s="6"/>
      <c r="L68" s="6"/>
      <c r="M68" s="6"/>
      <c r="N68" s="36" t="s">
        <v>494</v>
      </c>
      <c r="O68" s="67"/>
      <c r="P68" s="61"/>
    </row>
    <row r="69" spans="1:16" s="2" customFormat="1" ht="153.75" customHeight="1">
      <c r="A69" s="27" t="s">
        <v>257</v>
      </c>
      <c r="B69" s="29" t="s">
        <v>247</v>
      </c>
      <c r="C69" s="27" t="s">
        <v>114</v>
      </c>
      <c r="D69" s="27">
        <v>2017</v>
      </c>
      <c r="E69" s="6">
        <f>H69+J69+L69</f>
        <v>14853.6</v>
      </c>
      <c r="F69" s="6"/>
      <c r="G69" s="6">
        <f t="shared" si="10"/>
        <v>20925.8</v>
      </c>
      <c r="H69" s="6">
        <v>14853.6</v>
      </c>
      <c r="I69" s="6">
        <v>20925.8</v>
      </c>
      <c r="J69" s="6"/>
      <c r="K69" s="6"/>
      <c r="L69" s="6"/>
      <c r="M69" s="6"/>
      <c r="N69" s="36" t="s">
        <v>592</v>
      </c>
      <c r="O69" s="67"/>
      <c r="P69" s="61"/>
    </row>
    <row r="70" spans="1:16" s="7" customFormat="1" ht="157.5" customHeight="1">
      <c r="A70" s="27" t="s">
        <v>258</v>
      </c>
      <c r="B70" s="29" t="s">
        <v>310</v>
      </c>
      <c r="C70" s="27" t="s">
        <v>114</v>
      </c>
      <c r="D70" s="27">
        <v>2017</v>
      </c>
      <c r="E70" s="6">
        <f>H70+J70+L70</f>
        <v>330708.6</v>
      </c>
      <c r="F70" s="6"/>
      <c r="G70" s="6">
        <f t="shared" si="10"/>
        <v>330866.6</v>
      </c>
      <c r="H70" s="6"/>
      <c r="I70" s="6"/>
      <c r="J70" s="6">
        <v>330708.6</v>
      </c>
      <c r="K70" s="6">
        <v>330866.6</v>
      </c>
      <c r="L70" s="6"/>
      <c r="M70" s="6"/>
      <c r="N70" s="36" t="s">
        <v>627</v>
      </c>
      <c r="O70" s="67"/>
      <c r="P70" s="61"/>
    </row>
    <row r="71" spans="1:16" s="2" customFormat="1" ht="15.75" customHeight="1">
      <c r="A71" s="98" t="s">
        <v>33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9"/>
      <c r="P71" s="75"/>
    </row>
    <row r="72" spans="1:19" s="2" customFormat="1" ht="13.5" customHeight="1">
      <c r="A72" s="56"/>
      <c r="B72" s="28" t="s">
        <v>32</v>
      </c>
      <c r="C72" s="56"/>
      <c r="D72" s="56">
        <v>2017</v>
      </c>
      <c r="E72" s="13">
        <f>E73+E76+E77+E78+E79+E80</f>
        <v>473742.60000000003</v>
      </c>
      <c r="F72" s="13">
        <f aca="true" t="shared" si="11" ref="F72:M72">F73+F76+F77+F78+F79+F80</f>
        <v>0</v>
      </c>
      <c r="G72" s="13">
        <f t="shared" si="11"/>
        <v>469230.78900000005</v>
      </c>
      <c r="H72" s="13">
        <f t="shared" si="11"/>
        <v>2156.2</v>
      </c>
      <c r="I72" s="13">
        <f t="shared" si="11"/>
        <v>8654.33</v>
      </c>
      <c r="J72" s="13">
        <f t="shared" si="11"/>
        <v>411586.4</v>
      </c>
      <c r="K72" s="13">
        <f t="shared" si="11"/>
        <v>417842.80000000005</v>
      </c>
      <c r="L72" s="13">
        <f t="shared" si="11"/>
        <v>60000</v>
      </c>
      <c r="M72" s="13">
        <f t="shared" si="11"/>
        <v>42733.659</v>
      </c>
      <c r="N72" s="13"/>
      <c r="O72" s="80"/>
      <c r="P72" s="76"/>
      <c r="R72" s="5">
        <f>H72+J72+L72</f>
        <v>473742.60000000003</v>
      </c>
      <c r="S72" s="5">
        <f>I72+K72+M72</f>
        <v>469230.78900000005</v>
      </c>
    </row>
    <row r="73" spans="1:16" s="2" customFormat="1" ht="39.75" customHeight="1">
      <c r="A73" s="27" t="s">
        <v>19</v>
      </c>
      <c r="B73" s="29" t="s">
        <v>5</v>
      </c>
      <c r="C73" s="27" t="s">
        <v>114</v>
      </c>
      <c r="D73" s="27">
        <v>2017</v>
      </c>
      <c r="E73" s="6">
        <f>E74+E75</f>
        <v>76319.4</v>
      </c>
      <c r="F73" s="6">
        <f aca="true" t="shared" si="12" ref="F73:M73">F74+F75</f>
        <v>0</v>
      </c>
      <c r="G73" s="6">
        <f t="shared" si="12"/>
        <v>43043.659</v>
      </c>
      <c r="H73" s="6"/>
      <c r="I73" s="6"/>
      <c r="J73" s="6">
        <f t="shared" si="12"/>
        <v>16319.4</v>
      </c>
      <c r="K73" s="6">
        <f t="shared" si="12"/>
        <v>310</v>
      </c>
      <c r="L73" s="6">
        <f t="shared" si="12"/>
        <v>60000</v>
      </c>
      <c r="M73" s="6">
        <f t="shared" si="12"/>
        <v>42733.659</v>
      </c>
      <c r="N73" s="6"/>
      <c r="O73" s="73"/>
      <c r="P73" s="70"/>
    </row>
    <row r="74" spans="1:16" s="2" customFormat="1" ht="81" customHeight="1">
      <c r="A74" s="27" t="s">
        <v>45</v>
      </c>
      <c r="B74" s="29" t="s">
        <v>119</v>
      </c>
      <c r="C74" s="27" t="s">
        <v>311</v>
      </c>
      <c r="D74" s="27">
        <v>2017</v>
      </c>
      <c r="E74" s="6">
        <f>H74+J74+L74</f>
        <v>16319.4</v>
      </c>
      <c r="F74" s="6"/>
      <c r="G74" s="6">
        <f>I74+K74</f>
        <v>310</v>
      </c>
      <c r="H74" s="6"/>
      <c r="I74" s="6"/>
      <c r="J74" s="6">
        <v>16319.4</v>
      </c>
      <c r="K74" s="6">
        <v>310</v>
      </c>
      <c r="L74" s="6"/>
      <c r="M74" s="6"/>
      <c r="N74" s="36" t="s">
        <v>451</v>
      </c>
      <c r="O74" s="67"/>
      <c r="P74" s="61"/>
    </row>
    <row r="75" spans="1:16" s="2" customFormat="1" ht="51.75" customHeight="1">
      <c r="A75" s="27" t="s">
        <v>334</v>
      </c>
      <c r="B75" s="29" t="s">
        <v>335</v>
      </c>
      <c r="C75" s="27" t="s">
        <v>114</v>
      </c>
      <c r="D75" s="27">
        <v>2017</v>
      </c>
      <c r="E75" s="6">
        <f>H75+J75+L75</f>
        <v>60000</v>
      </c>
      <c r="F75" s="6"/>
      <c r="G75" s="6">
        <f>I75+K75+M75</f>
        <v>42733.659</v>
      </c>
      <c r="H75" s="6"/>
      <c r="I75" s="6"/>
      <c r="J75" s="6"/>
      <c r="K75" s="6"/>
      <c r="L75" s="6">
        <v>60000</v>
      </c>
      <c r="M75" s="6">
        <v>42733.659</v>
      </c>
      <c r="N75" s="36" t="s">
        <v>593</v>
      </c>
      <c r="O75" s="67"/>
      <c r="P75" s="61"/>
    </row>
    <row r="76" spans="1:16" s="2" customFormat="1" ht="185.25" customHeight="1">
      <c r="A76" s="27" t="s">
        <v>190</v>
      </c>
      <c r="B76" s="29" t="s">
        <v>399</v>
      </c>
      <c r="C76" s="27" t="s">
        <v>189</v>
      </c>
      <c r="D76" s="27">
        <v>2017</v>
      </c>
      <c r="E76" s="6">
        <f>H76+J76</f>
        <v>18859</v>
      </c>
      <c r="F76" s="6"/>
      <c r="G76" s="6">
        <f>I76+K76+M76</f>
        <v>19881.9</v>
      </c>
      <c r="H76" s="6"/>
      <c r="I76" s="6"/>
      <c r="J76" s="6">
        <v>18859</v>
      </c>
      <c r="K76" s="6">
        <v>19881.9</v>
      </c>
      <c r="L76" s="6"/>
      <c r="M76" s="6"/>
      <c r="N76" s="36" t="s">
        <v>534</v>
      </c>
      <c r="O76" s="67"/>
      <c r="P76" s="61"/>
    </row>
    <row r="77" spans="1:16" s="2" customFormat="1" ht="68.25" customHeight="1">
      <c r="A77" s="27" t="s">
        <v>191</v>
      </c>
      <c r="B77" s="29" t="s">
        <v>192</v>
      </c>
      <c r="C77" s="27" t="s">
        <v>189</v>
      </c>
      <c r="D77" s="27">
        <v>2017</v>
      </c>
      <c r="E77" s="6">
        <f>H77+J77+L77</f>
        <v>369028</v>
      </c>
      <c r="F77" s="6"/>
      <c r="G77" s="6">
        <f>I77+K77+M77</f>
        <v>387341</v>
      </c>
      <c r="H77" s="6"/>
      <c r="I77" s="6"/>
      <c r="J77" s="6">
        <v>369028</v>
      </c>
      <c r="K77" s="6">
        <v>387341</v>
      </c>
      <c r="L77" s="6"/>
      <c r="M77" s="6"/>
      <c r="N77" s="36" t="s">
        <v>594</v>
      </c>
      <c r="O77" s="67"/>
      <c r="P77" s="61"/>
    </row>
    <row r="78" spans="1:16" s="2" customFormat="1" ht="169.5" customHeight="1">
      <c r="A78" s="27" t="s">
        <v>193</v>
      </c>
      <c r="B78" s="29" t="s">
        <v>312</v>
      </c>
      <c r="C78" s="27" t="s">
        <v>189</v>
      </c>
      <c r="D78" s="27">
        <v>2017</v>
      </c>
      <c r="E78" s="6">
        <f>H78+J78+L78</f>
        <v>2156.2</v>
      </c>
      <c r="F78" s="6"/>
      <c r="G78" s="6">
        <f>I78+K78+M78</f>
        <v>3687.63</v>
      </c>
      <c r="H78" s="6">
        <v>2156.2</v>
      </c>
      <c r="I78" s="6">
        <v>3687.63</v>
      </c>
      <c r="J78" s="6"/>
      <c r="K78" s="6"/>
      <c r="L78" s="6"/>
      <c r="M78" s="6"/>
      <c r="N78" s="36" t="s">
        <v>595</v>
      </c>
      <c r="O78" s="67"/>
      <c r="P78" s="61"/>
    </row>
    <row r="79" spans="1:16" s="2" customFormat="1" ht="92.25" customHeight="1">
      <c r="A79" s="27" t="s">
        <v>194</v>
      </c>
      <c r="B79" s="29" t="s">
        <v>195</v>
      </c>
      <c r="C79" s="27" t="s">
        <v>189</v>
      </c>
      <c r="D79" s="27">
        <v>2017</v>
      </c>
      <c r="E79" s="6">
        <f>H79+J79+L79</f>
        <v>1330</v>
      </c>
      <c r="F79" s="6"/>
      <c r="G79" s="6">
        <f>I79+K79+M79</f>
        <v>7238.9</v>
      </c>
      <c r="H79" s="6"/>
      <c r="I79" s="6">
        <v>4966.7</v>
      </c>
      <c r="J79" s="6">
        <v>1330</v>
      </c>
      <c r="K79" s="6">
        <v>2272.2</v>
      </c>
      <c r="L79" s="6"/>
      <c r="M79" s="6"/>
      <c r="N79" s="36" t="s">
        <v>638</v>
      </c>
      <c r="O79" s="67"/>
      <c r="P79" s="61"/>
    </row>
    <row r="80" spans="1:16" s="2" customFormat="1" ht="103.5" customHeight="1">
      <c r="A80" s="27" t="s">
        <v>373</v>
      </c>
      <c r="B80" s="29" t="s">
        <v>429</v>
      </c>
      <c r="C80" s="27" t="s">
        <v>189</v>
      </c>
      <c r="D80" s="27">
        <v>2017</v>
      </c>
      <c r="E80" s="6">
        <f>H80+J80+L80</f>
        <v>6050</v>
      </c>
      <c r="F80" s="6"/>
      <c r="G80" s="6">
        <f>I80+K80</f>
        <v>8037.7</v>
      </c>
      <c r="H80" s="6"/>
      <c r="I80" s="6"/>
      <c r="J80" s="6">
        <v>6050</v>
      </c>
      <c r="K80" s="6">
        <v>8037.7</v>
      </c>
      <c r="L80" s="6"/>
      <c r="M80" s="6"/>
      <c r="N80" s="36" t="s">
        <v>535</v>
      </c>
      <c r="O80" s="67"/>
      <c r="P80" s="61"/>
    </row>
    <row r="81" spans="1:16" s="2" customFormat="1" ht="19.5" customHeight="1">
      <c r="A81" s="96" t="s">
        <v>38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71"/>
      <c r="P81" s="68"/>
    </row>
    <row r="82" spans="1:19" s="2" customFormat="1" ht="18" customHeight="1">
      <c r="A82" s="56"/>
      <c r="B82" s="28" t="s">
        <v>32</v>
      </c>
      <c r="C82" s="56"/>
      <c r="D82" s="56">
        <v>2017</v>
      </c>
      <c r="E82" s="13">
        <f>E83+E85+E86+E87+E94+E101+E102+E103+E104+E105</f>
        <v>320971.99999999994</v>
      </c>
      <c r="F82" s="13" t="e">
        <f aca="true" t="shared" si="13" ref="F82:K82">F83+F85+F86+F87+F94+F101+F102+F103+F104+F105</f>
        <v>#REF!</v>
      </c>
      <c r="G82" s="13">
        <f t="shared" si="13"/>
        <v>342982.54</v>
      </c>
      <c r="H82" s="13">
        <f t="shared" si="13"/>
        <v>72027.9</v>
      </c>
      <c r="I82" s="13">
        <f t="shared" si="13"/>
        <v>89223.7</v>
      </c>
      <c r="J82" s="13">
        <f t="shared" si="13"/>
        <v>248944.1</v>
      </c>
      <c r="K82" s="13">
        <f t="shared" si="13"/>
        <v>253758.84</v>
      </c>
      <c r="L82" s="13"/>
      <c r="M82" s="13"/>
      <c r="N82" s="13"/>
      <c r="O82" s="80"/>
      <c r="P82" s="76"/>
      <c r="R82" s="5">
        <f>H82+J82</f>
        <v>320972</v>
      </c>
      <c r="S82" s="5">
        <f>I82+K82</f>
        <v>342982.54</v>
      </c>
    </row>
    <row r="83" spans="1:18" s="2" customFormat="1" ht="27.75" customHeight="1">
      <c r="A83" s="27" t="s">
        <v>26</v>
      </c>
      <c r="B83" s="29" t="s">
        <v>6</v>
      </c>
      <c r="C83" s="27" t="s">
        <v>114</v>
      </c>
      <c r="D83" s="27">
        <v>2017</v>
      </c>
      <c r="E83" s="6">
        <f>E84</f>
        <v>860</v>
      </c>
      <c r="F83" s="6">
        <f aca="true" t="shared" si="14" ref="F83:K83">F84</f>
        <v>860</v>
      </c>
      <c r="G83" s="6">
        <f t="shared" si="14"/>
        <v>686.5</v>
      </c>
      <c r="H83" s="6"/>
      <c r="I83" s="6"/>
      <c r="J83" s="6">
        <f t="shared" si="14"/>
        <v>860</v>
      </c>
      <c r="K83" s="6">
        <f t="shared" si="14"/>
        <v>686.5</v>
      </c>
      <c r="L83" s="6"/>
      <c r="M83" s="6"/>
      <c r="N83" s="6"/>
      <c r="O83" s="73"/>
      <c r="P83" s="70"/>
      <c r="R83" s="5"/>
    </row>
    <row r="84" spans="1:16" s="2" customFormat="1" ht="126" customHeight="1">
      <c r="A84" s="27" t="s">
        <v>46</v>
      </c>
      <c r="B84" s="29" t="s">
        <v>124</v>
      </c>
      <c r="C84" s="27" t="s">
        <v>114</v>
      </c>
      <c r="D84" s="27">
        <v>2017</v>
      </c>
      <c r="E84" s="6">
        <f>H84+J84+L84</f>
        <v>860</v>
      </c>
      <c r="F84" s="6">
        <f>H84+J84</f>
        <v>860</v>
      </c>
      <c r="G84" s="6">
        <f>I84+K84+M84</f>
        <v>686.5</v>
      </c>
      <c r="H84" s="6"/>
      <c r="I84" s="6"/>
      <c r="J84" s="6">
        <v>860</v>
      </c>
      <c r="K84" s="6">
        <v>686.5</v>
      </c>
      <c r="L84" s="6"/>
      <c r="M84" s="6"/>
      <c r="N84" s="36" t="s">
        <v>596</v>
      </c>
      <c r="O84" s="67"/>
      <c r="P84" s="61"/>
    </row>
    <row r="85" spans="1:16" s="2" customFormat="1" ht="51" customHeight="1">
      <c r="A85" s="27" t="s">
        <v>27</v>
      </c>
      <c r="B85" s="29" t="s">
        <v>234</v>
      </c>
      <c r="C85" s="27" t="s">
        <v>114</v>
      </c>
      <c r="D85" s="27">
        <v>2017</v>
      </c>
      <c r="E85" s="6">
        <f>H85+J85+L85</f>
        <v>292308.19999999995</v>
      </c>
      <c r="F85" s="6"/>
      <c r="G85" s="6">
        <f>I85+K85+M85</f>
        <v>312204.6</v>
      </c>
      <c r="H85" s="6">
        <v>71472.4</v>
      </c>
      <c r="I85" s="6">
        <v>89223.7</v>
      </c>
      <c r="J85" s="6">
        <v>220835.8</v>
      </c>
      <c r="K85" s="6">
        <v>222980.9</v>
      </c>
      <c r="L85" s="6"/>
      <c r="M85" s="6"/>
      <c r="N85" s="36" t="s">
        <v>471</v>
      </c>
      <c r="O85" s="67"/>
      <c r="P85" s="61"/>
    </row>
    <row r="86" spans="1:16" s="2" customFormat="1" ht="248.25" customHeight="1">
      <c r="A86" s="27" t="s">
        <v>28</v>
      </c>
      <c r="B86" s="29" t="s">
        <v>428</v>
      </c>
      <c r="C86" s="27" t="s">
        <v>114</v>
      </c>
      <c r="D86" s="27">
        <v>2017</v>
      </c>
      <c r="E86" s="6">
        <f>J86</f>
        <v>5795</v>
      </c>
      <c r="F86" s="6"/>
      <c r="G86" s="6">
        <f>I86+K86+M86</f>
        <v>12652.6</v>
      </c>
      <c r="H86" s="6"/>
      <c r="I86" s="6"/>
      <c r="J86" s="6">
        <v>5795</v>
      </c>
      <c r="K86" s="6">
        <v>12652.6</v>
      </c>
      <c r="L86" s="6"/>
      <c r="M86" s="6"/>
      <c r="N86" s="36" t="s">
        <v>536</v>
      </c>
      <c r="O86" s="67"/>
      <c r="P86" s="61"/>
    </row>
    <row r="87" spans="1:18" s="2" customFormat="1" ht="25.5" customHeight="1">
      <c r="A87" s="27" t="s">
        <v>29</v>
      </c>
      <c r="B87" s="29" t="s">
        <v>7</v>
      </c>
      <c r="C87" s="27" t="s">
        <v>114</v>
      </c>
      <c r="D87" s="27">
        <v>2017</v>
      </c>
      <c r="E87" s="6">
        <f>E88+E89+E90+E91+E92+E93</f>
        <v>1930.5</v>
      </c>
      <c r="F87" s="6">
        <f aca="true" t="shared" si="15" ref="F87:K87">F88+F89+F90+F91+F92+F93</f>
        <v>1930.5</v>
      </c>
      <c r="G87" s="6">
        <f t="shared" si="15"/>
        <v>1463.4</v>
      </c>
      <c r="H87" s="6"/>
      <c r="I87" s="6"/>
      <c r="J87" s="6">
        <f t="shared" si="15"/>
        <v>1930.5</v>
      </c>
      <c r="K87" s="6">
        <f t="shared" si="15"/>
        <v>1463.4</v>
      </c>
      <c r="L87" s="6"/>
      <c r="M87" s="6"/>
      <c r="N87" s="6"/>
      <c r="O87" s="67"/>
      <c r="P87" s="61"/>
      <c r="R87" s="5"/>
    </row>
    <row r="88" spans="1:16" s="2" customFormat="1" ht="139.5" customHeight="1">
      <c r="A88" s="27" t="s">
        <v>48</v>
      </c>
      <c r="B88" s="29" t="s">
        <v>126</v>
      </c>
      <c r="C88" s="27" t="s">
        <v>114</v>
      </c>
      <c r="D88" s="27">
        <v>2017</v>
      </c>
      <c r="E88" s="6">
        <f aca="true" t="shared" si="16" ref="E88:E93">H88+J88+L88</f>
        <v>240</v>
      </c>
      <c r="F88" s="6">
        <f aca="true" t="shared" si="17" ref="F88:F93">H88+J88</f>
        <v>240</v>
      </c>
      <c r="G88" s="6">
        <f aca="true" t="shared" si="18" ref="G88:G93">I88+K88+M88</f>
        <v>176.2</v>
      </c>
      <c r="H88" s="6"/>
      <c r="I88" s="6"/>
      <c r="J88" s="6">
        <v>240</v>
      </c>
      <c r="K88" s="6">
        <v>176.2</v>
      </c>
      <c r="L88" s="6"/>
      <c r="M88" s="6"/>
      <c r="N88" s="36" t="s">
        <v>537</v>
      </c>
      <c r="O88" s="67"/>
      <c r="P88" s="61"/>
    </row>
    <row r="89" spans="1:16" s="2" customFormat="1" ht="78" customHeight="1">
      <c r="A89" s="27" t="s">
        <v>259</v>
      </c>
      <c r="B89" s="29" t="s">
        <v>313</v>
      </c>
      <c r="C89" s="27" t="s">
        <v>114</v>
      </c>
      <c r="D89" s="27">
        <v>2017</v>
      </c>
      <c r="E89" s="6">
        <f t="shared" si="16"/>
        <v>200</v>
      </c>
      <c r="F89" s="6">
        <f t="shared" si="17"/>
        <v>200</v>
      </c>
      <c r="G89" s="6">
        <f t="shared" si="18"/>
        <v>200</v>
      </c>
      <c r="H89" s="6"/>
      <c r="I89" s="6"/>
      <c r="J89" s="6">
        <v>200</v>
      </c>
      <c r="K89" s="6">
        <v>200</v>
      </c>
      <c r="L89" s="6"/>
      <c r="M89" s="6"/>
      <c r="N89" s="6"/>
      <c r="O89" s="67"/>
      <c r="P89" s="61"/>
    </row>
    <row r="90" spans="1:16" s="2" customFormat="1" ht="66" customHeight="1">
      <c r="A90" s="27" t="s">
        <v>49</v>
      </c>
      <c r="B90" s="29" t="s">
        <v>47</v>
      </c>
      <c r="C90" s="27" t="s">
        <v>114</v>
      </c>
      <c r="D90" s="27">
        <v>2017</v>
      </c>
      <c r="E90" s="6">
        <f t="shared" si="16"/>
        <v>113.2</v>
      </c>
      <c r="F90" s="6">
        <f t="shared" si="17"/>
        <v>113.2</v>
      </c>
      <c r="G90" s="6">
        <f t="shared" si="18"/>
        <v>112.3</v>
      </c>
      <c r="H90" s="6"/>
      <c r="I90" s="6"/>
      <c r="J90" s="6">
        <v>113.2</v>
      </c>
      <c r="K90" s="6">
        <v>112.3</v>
      </c>
      <c r="L90" s="6"/>
      <c r="M90" s="6"/>
      <c r="N90" s="36" t="s">
        <v>512</v>
      </c>
      <c r="O90" s="67"/>
      <c r="P90" s="61"/>
    </row>
    <row r="91" spans="1:16" s="2" customFormat="1" ht="102.75" customHeight="1">
      <c r="A91" s="27" t="s">
        <v>50</v>
      </c>
      <c r="B91" s="29" t="s">
        <v>372</v>
      </c>
      <c r="C91" s="27" t="s">
        <v>114</v>
      </c>
      <c r="D91" s="27">
        <v>2017</v>
      </c>
      <c r="E91" s="6">
        <f t="shared" si="16"/>
        <v>677.3</v>
      </c>
      <c r="F91" s="6">
        <f t="shared" si="17"/>
        <v>677.3</v>
      </c>
      <c r="G91" s="6">
        <f t="shared" si="18"/>
        <v>285.9</v>
      </c>
      <c r="H91" s="6"/>
      <c r="I91" s="6"/>
      <c r="J91" s="6">
        <v>677.3</v>
      </c>
      <c r="K91" s="6">
        <v>285.9</v>
      </c>
      <c r="L91" s="6"/>
      <c r="M91" s="6"/>
      <c r="N91" s="36" t="s">
        <v>597</v>
      </c>
      <c r="O91" s="67"/>
      <c r="P91" s="61"/>
    </row>
    <row r="92" spans="1:16" s="2" customFormat="1" ht="66" customHeight="1">
      <c r="A92" s="27" t="s">
        <v>51</v>
      </c>
      <c r="B92" s="29" t="s">
        <v>125</v>
      </c>
      <c r="C92" s="27" t="s">
        <v>114</v>
      </c>
      <c r="D92" s="27">
        <v>2017</v>
      </c>
      <c r="E92" s="6">
        <f t="shared" si="16"/>
        <v>420</v>
      </c>
      <c r="F92" s="6">
        <f t="shared" si="17"/>
        <v>420</v>
      </c>
      <c r="G92" s="6">
        <f t="shared" si="18"/>
        <v>409</v>
      </c>
      <c r="H92" s="6"/>
      <c r="I92" s="6"/>
      <c r="J92" s="6">
        <v>420</v>
      </c>
      <c r="K92" s="6">
        <v>409</v>
      </c>
      <c r="L92" s="6"/>
      <c r="M92" s="6"/>
      <c r="N92" s="36" t="s">
        <v>538</v>
      </c>
      <c r="O92" s="67"/>
      <c r="P92" s="61"/>
    </row>
    <row r="93" spans="1:16" s="2" customFormat="1" ht="92.25" customHeight="1">
      <c r="A93" s="27" t="s">
        <v>52</v>
      </c>
      <c r="B93" s="29" t="s">
        <v>314</v>
      </c>
      <c r="C93" s="27" t="s">
        <v>114</v>
      </c>
      <c r="D93" s="27">
        <v>2017</v>
      </c>
      <c r="E93" s="6">
        <f t="shared" si="16"/>
        <v>280</v>
      </c>
      <c r="F93" s="6">
        <f t="shared" si="17"/>
        <v>280</v>
      </c>
      <c r="G93" s="6">
        <f t="shared" si="18"/>
        <v>280</v>
      </c>
      <c r="H93" s="6"/>
      <c r="I93" s="6"/>
      <c r="J93" s="6">
        <v>280</v>
      </c>
      <c r="K93" s="6">
        <v>280</v>
      </c>
      <c r="L93" s="6"/>
      <c r="M93" s="6"/>
      <c r="N93" s="36" t="s">
        <v>513</v>
      </c>
      <c r="O93" s="67"/>
      <c r="P93" s="61"/>
    </row>
    <row r="94" spans="1:16" s="2" customFormat="1" ht="29.25" customHeight="1">
      <c r="A94" s="27" t="s">
        <v>30</v>
      </c>
      <c r="B94" s="29" t="s">
        <v>42</v>
      </c>
      <c r="C94" s="27" t="s">
        <v>114</v>
      </c>
      <c r="D94" s="27">
        <v>2017</v>
      </c>
      <c r="E94" s="6">
        <f>E95+E96+E97+E98+E99+E100</f>
        <v>5496.2</v>
      </c>
      <c r="F94" s="6" t="e">
        <f aca="true" t="shared" si="19" ref="F94:K94">F95+F96+F97+F98+F99+F100</f>
        <v>#REF!</v>
      </c>
      <c r="G94" s="6">
        <f t="shared" si="19"/>
        <v>5481.7</v>
      </c>
      <c r="H94" s="6"/>
      <c r="I94" s="6"/>
      <c r="J94" s="6">
        <f t="shared" si="19"/>
        <v>5496.2</v>
      </c>
      <c r="K94" s="6">
        <f t="shared" si="19"/>
        <v>5481.7</v>
      </c>
      <c r="L94" s="6"/>
      <c r="M94" s="6"/>
      <c r="N94" s="6"/>
      <c r="O94" s="67"/>
      <c r="P94" s="61"/>
    </row>
    <row r="95" spans="1:16" s="2" customFormat="1" ht="48.75" customHeight="1">
      <c r="A95" s="27" t="s">
        <v>260</v>
      </c>
      <c r="B95" s="29" t="s">
        <v>236</v>
      </c>
      <c r="C95" s="27" t="s">
        <v>114</v>
      </c>
      <c r="D95" s="27">
        <v>2017</v>
      </c>
      <c r="E95" s="6">
        <f>H95+J95+L95</f>
        <v>146</v>
      </c>
      <c r="F95" s="6"/>
      <c r="G95" s="6">
        <f aca="true" t="shared" si="20" ref="G95:G105">I95+K95+M95</f>
        <v>145.9</v>
      </c>
      <c r="H95" s="6"/>
      <c r="I95" s="6"/>
      <c r="J95" s="6">
        <v>146</v>
      </c>
      <c r="K95" s="6">
        <v>145.9</v>
      </c>
      <c r="L95" s="6"/>
      <c r="M95" s="6"/>
      <c r="N95" s="36" t="s">
        <v>539</v>
      </c>
      <c r="O95" s="67"/>
      <c r="P95" s="61"/>
    </row>
    <row r="96" spans="1:16" s="2" customFormat="1" ht="96.75" customHeight="1">
      <c r="A96" s="27" t="s">
        <v>261</v>
      </c>
      <c r="B96" s="29" t="s">
        <v>53</v>
      </c>
      <c r="C96" s="27" t="s">
        <v>114</v>
      </c>
      <c r="D96" s="27">
        <v>2017</v>
      </c>
      <c r="E96" s="6">
        <f>H96+J96+L96</f>
        <v>119</v>
      </c>
      <c r="F96" s="6">
        <f>H96+J96</f>
        <v>119</v>
      </c>
      <c r="G96" s="6">
        <f t="shared" si="20"/>
        <v>189.5</v>
      </c>
      <c r="H96" s="6"/>
      <c r="I96" s="6"/>
      <c r="J96" s="6">
        <v>119</v>
      </c>
      <c r="K96" s="6">
        <v>189.5</v>
      </c>
      <c r="L96" s="6"/>
      <c r="M96" s="6"/>
      <c r="N96" s="36" t="s">
        <v>540</v>
      </c>
      <c r="O96" s="67"/>
      <c r="P96" s="61"/>
    </row>
    <row r="97" spans="1:16" s="2" customFormat="1" ht="51.75" customHeight="1">
      <c r="A97" s="27" t="s">
        <v>262</v>
      </c>
      <c r="B97" s="29" t="s">
        <v>412</v>
      </c>
      <c r="C97" s="27" t="s">
        <v>114</v>
      </c>
      <c r="D97" s="27">
        <v>2017</v>
      </c>
      <c r="E97" s="6">
        <f>H97+J97+L97</f>
        <v>2170</v>
      </c>
      <c r="F97" s="6">
        <f>H97+J97</f>
        <v>2170</v>
      </c>
      <c r="G97" s="6">
        <f t="shared" si="20"/>
        <v>1895.1</v>
      </c>
      <c r="H97" s="6"/>
      <c r="I97" s="6"/>
      <c r="J97" s="6">
        <v>2170</v>
      </c>
      <c r="K97" s="6">
        <v>1895.1</v>
      </c>
      <c r="L97" s="6"/>
      <c r="M97" s="6"/>
      <c r="N97" s="36" t="s">
        <v>598</v>
      </c>
      <c r="O97" s="67"/>
      <c r="P97" s="61"/>
    </row>
    <row r="98" spans="1:23" s="1" customFormat="1" ht="117" customHeight="1">
      <c r="A98" s="27" t="s">
        <v>263</v>
      </c>
      <c r="B98" s="29" t="s">
        <v>400</v>
      </c>
      <c r="C98" s="27" t="s">
        <v>114</v>
      </c>
      <c r="D98" s="27">
        <v>2017</v>
      </c>
      <c r="E98" s="6">
        <f>H98+J98+L98</f>
        <v>1869</v>
      </c>
      <c r="F98" s="6">
        <f>H98+J98</f>
        <v>1869</v>
      </c>
      <c r="G98" s="6">
        <f t="shared" si="20"/>
        <v>1559.4</v>
      </c>
      <c r="H98" s="6"/>
      <c r="I98" s="6"/>
      <c r="J98" s="6">
        <v>1869</v>
      </c>
      <c r="K98" s="6">
        <v>1559.4</v>
      </c>
      <c r="L98" s="6"/>
      <c r="M98" s="6"/>
      <c r="N98" s="36" t="s">
        <v>541</v>
      </c>
      <c r="O98" s="67"/>
      <c r="P98" s="61"/>
      <c r="Q98" s="2"/>
      <c r="R98" s="2"/>
      <c r="S98" s="2"/>
      <c r="T98" s="2"/>
      <c r="U98" s="2"/>
      <c r="V98" s="2"/>
      <c r="W98" s="2"/>
    </row>
    <row r="99" spans="1:16" s="2" customFormat="1" ht="119.25" customHeight="1">
      <c r="A99" s="27" t="s">
        <v>264</v>
      </c>
      <c r="B99" s="29" t="s">
        <v>54</v>
      </c>
      <c r="C99" s="27" t="s">
        <v>114</v>
      </c>
      <c r="D99" s="27">
        <v>2017</v>
      </c>
      <c r="E99" s="6">
        <f>H99+J99+L99</f>
        <v>1101.2</v>
      </c>
      <c r="F99" s="6">
        <f>H99+J99</f>
        <v>1101.2</v>
      </c>
      <c r="G99" s="6">
        <f t="shared" si="20"/>
        <v>1540.8</v>
      </c>
      <c r="H99" s="6"/>
      <c r="I99" s="6"/>
      <c r="J99" s="6">
        <v>1101.2</v>
      </c>
      <c r="K99" s="6">
        <v>1540.8</v>
      </c>
      <c r="L99" s="6"/>
      <c r="M99" s="6"/>
      <c r="N99" s="36" t="s">
        <v>514</v>
      </c>
      <c r="O99" s="67"/>
      <c r="P99" s="61"/>
    </row>
    <row r="100" spans="1:16" s="2" customFormat="1" ht="69" customHeight="1">
      <c r="A100" s="27" t="s">
        <v>265</v>
      </c>
      <c r="B100" s="29" t="s">
        <v>332</v>
      </c>
      <c r="C100" s="27" t="s">
        <v>114</v>
      </c>
      <c r="D100" s="27">
        <v>2017</v>
      </c>
      <c r="E100" s="6">
        <v>91</v>
      </c>
      <c r="F100" s="6" t="e">
        <f>SUM(#REF!)</f>
        <v>#REF!</v>
      </c>
      <c r="G100" s="6">
        <f t="shared" si="20"/>
        <v>151</v>
      </c>
      <c r="H100" s="6"/>
      <c r="I100" s="6"/>
      <c r="J100" s="6">
        <v>91</v>
      </c>
      <c r="K100" s="6">
        <v>151</v>
      </c>
      <c r="L100" s="6"/>
      <c r="M100" s="6"/>
      <c r="N100" s="36" t="s">
        <v>599</v>
      </c>
      <c r="O100" s="67"/>
      <c r="P100" s="61"/>
    </row>
    <row r="101" spans="1:16" s="2" customFormat="1" ht="41.25" customHeight="1">
      <c r="A101" s="27" t="s">
        <v>202</v>
      </c>
      <c r="B101" s="29" t="s">
        <v>235</v>
      </c>
      <c r="C101" s="27" t="s">
        <v>114</v>
      </c>
      <c r="D101" s="27">
        <v>2017</v>
      </c>
      <c r="E101" s="6">
        <f>H101+J101</f>
        <v>685</v>
      </c>
      <c r="F101" s="6"/>
      <c r="G101" s="6">
        <f t="shared" si="20"/>
        <v>685</v>
      </c>
      <c r="H101" s="6"/>
      <c r="I101" s="6"/>
      <c r="J101" s="6">
        <v>685</v>
      </c>
      <c r="K101" s="6">
        <v>685</v>
      </c>
      <c r="L101" s="6"/>
      <c r="M101" s="6"/>
      <c r="N101" s="36" t="s">
        <v>542</v>
      </c>
      <c r="O101" s="67"/>
      <c r="P101" s="61"/>
    </row>
    <row r="102" spans="1:16" s="2" customFormat="1" ht="93.75" customHeight="1">
      <c r="A102" s="27" t="s">
        <v>204</v>
      </c>
      <c r="B102" s="29" t="s">
        <v>127</v>
      </c>
      <c r="C102" s="27" t="s">
        <v>114</v>
      </c>
      <c r="D102" s="27">
        <v>2017</v>
      </c>
      <c r="E102" s="6">
        <f>H102+J102</f>
        <v>873.8</v>
      </c>
      <c r="F102" s="6">
        <f>H102+J102</f>
        <v>873.8</v>
      </c>
      <c r="G102" s="6">
        <f t="shared" si="20"/>
        <v>568.6</v>
      </c>
      <c r="H102" s="6"/>
      <c r="I102" s="6"/>
      <c r="J102" s="6">
        <v>873.8</v>
      </c>
      <c r="K102" s="6">
        <v>568.6</v>
      </c>
      <c r="L102" s="6"/>
      <c r="M102" s="6"/>
      <c r="N102" s="36" t="s">
        <v>453</v>
      </c>
      <c r="O102" s="67"/>
      <c r="P102" s="61"/>
    </row>
    <row r="103" spans="1:16" s="2" customFormat="1" ht="79.5" customHeight="1">
      <c r="A103" s="27" t="s">
        <v>205</v>
      </c>
      <c r="B103" s="29" t="s">
        <v>233</v>
      </c>
      <c r="C103" s="27" t="s">
        <v>114</v>
      </c>
      <c r="D103" s="27">
        <v>2017</v>
      </c>
      <c r="E103" s="6">
        <f>H103+J103</f>
        <v>11334.6</v>
      </c>
      <c r="F103" s="6"/>
      <c r="G103" s="6">
        <f t="shared" si="20"/>
        <v>8175.4</v>
      </c>
      <c r="H103" s="6"/>
      <c r="I103" s="6"/>
      <c r="J103" s="6">
        <v>11334.6</v>
      </c>
      <c r="K103" s="6">
        <v>8175.4</v>
      </c>
      <c r="L103" s="6"/>
      <c r="M103" s="6"/>
      <c r="N103" s="36" t="s">
        <v>543</v>
      </c>
      <c r="O103" s="67"/>
      <c r="P103" s="61"/>
    </row>
    <row r="104" spans="1:16" s="2" customFormat="1" ht="55.5" customHeight="1">
      <c r="A104" s="6" t="s">
        <v>266</v>
      </c>
      <c r="B104" s="44" t="s">
        <v>203</v>
      </c>
      <c r="C104" s="44" t="s">
        <v>114</v>
      </c>
      <c r="D104" s="27">
        <v>2017</v>
      </c>
      <c r="E104" s="6">
        <f>H104+J104+L104</f>
        <v>50</v>
      </c>
      <c r="F104" s="6"/>
      <c r="G104" s="6">
        <f t="shared" si="20"/>
        <v>26</v>
      </c>
      <c r="H104" s="6"/>
      <c r="I104" s="6"/>
      <c r="J104" s="6">
        <v>50</v>
      </c>
      <c r="K104" s="6">
        <v>26</v>
      </c>
      <c r="L104" s="44"/>
      <c r="M104" s="44"/>
      <c r="N104" s="36" t="s">
        <v>544</v>
      </c>
      <c r="O104" s="67"/>
      <c r="P104" s="61"/>
    </row>
    <row r="105" spans="1:16" s="2" customFormat="1" ht="147" customHeight="1">
      <c r="A105" s="6" t="s">
        <v>267</v>
      </c>
      <c r="B105" s="44" t="s">
        <v>423</v>
      </c>
      <c r="C105" s="44" t="s">
        <v>114</v>
      </c>
      <c r="D105" s="27">
        <v>2017</v>
      </c>
      <c r="E105" s="6">
        <f>H105+J105</f>
        <v>1638.7</v>
      </c>
      <c r="F105" s="6"/>
      <c r="G105" s="6">
        <f t="shared" si="20"/>
        <v>1038.74</v>
      </c>
      <c r="H105" s="6">
        <v>555.5</v>
      </c>
      <c r="I105" s="6"/>
      <c r="J105" s="6">
        <v>1083.2</v>
      </c>
      <c r="K105" s="6">
        <v>1038.74</v>
      </c>
      <c r="L105" s="44"/>
      <c r="M105" s="44"/>
      <c r="N105" s="36" t="s">
        <v>545</v>
      </c>
      <c r="O105" s="67"/>
      <c r="P105" s="61"/>
    </row>
    <row r="106" spans="1:16" s="2" customFormat="1" ht="18.75" customHeight="1">
      <c r="A106" s="98" t="s">
        <v>73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81"/>
      <c r="P106" s="77"/>
    </row>
    <row r="107" spans="1:16" s="2" customFormat="1" ht="15" customHeight="1">
      <c r="A107" s="44"/>
      <c r="B107" s="28" t="s">
        <v>32</v>
      </c>
      <c r="C107" s="44"/>
      <c r="D107" s="27">
        <v>2017</v>
      </c>
      <c r="E107" s="6">
        <f>E108+E109</f>
        <v>14634.8</v>
      </c>
      <c r="F107" s="6">
        <f aca="true" t="shared" si="21" ref="F107:K107">F108+F109</f>
        <v>14634.8</v>
      </c>
      <c r="G107" s="6">
        <f t="shared" si="21"/>
        <v>14274.4</v>
      </c>
      <c r="H107" s="6"/>
      <c r="I107" s="6"/>
      <c r="J107" s="6">
        <f t="shared" si="21"/>
        <v>14634.8</v>
      </c>
      <c r="K107" s="6">
        <f t="shared" si="21"/>
        <v>14274.4</v>
      </c>
      <c r="L107" s="44"/>
      <c r="M107" s="44"/>
      <c r="N107" s="44"/>
      <c r="O107" s="82"/>
      <c r="P107" s="78"/>
    </row>
    <row r="108" spans="1:16" s="2" customFormat="1" ht="249" customHeight="1">
      <c r="A108" s="6" t="s">
        <v>31</v>
      </c>
      <c r="B108" s="44" t="s">
        <v>401</v>
      </c>
      <c r="C108" s="44" t="s">
        <v>114</v>
      </c>
      <c r="D108" s="27">
        <v>2017</v>
      </c>
      <c r="E108" s="6">
        <f>H108+J108+L108</f>
        <v>9080</v>
      </c>
      <c r="F108" s="6">
        <f>H108+J108</f>
        <v>9080</v>
      </c>
      <c r="G108" s="6">
        <f>I108+K108+M108</f>
        <v>9731.9</v>
      </c>
      <c r="H108" s="6"/>
      <c r="I108" s="6"/>
      <c r="J108" s="6">
        <v>9080</v>
      </c>
      <c r="K108" s="6">
        <v>9731.9</v>
      </c>
      <c r="L108" s="44"/>
      <c r="M108" s="44"/>
      <c r="N108" s="36" t="s">
        <v>628</v>
      </c>
      <c r="O108" s="67"/>
      <c r="P108" s="61"/>
    </row>
    <row r="109" spans="1:16" s="2" customFormat="1" ht="285.75" customHeight="1">
      <c r="A109" s="27" t="s">
        <v>55</v>
      </c>
      <c r="B109" s="29" t="s">
        <v>188</v>
      </c>
      <c r="C109" s="27" t="s">
        <v>114</v>
      </c>
      <c r="D109" s="27">
        <v>2017</v>
      </c>
      <c r="E109" s="6">
        <f>J109</f>
        <v>5554.8</v>
      </c>
      <c r="F109" s="6">
        <f>H109+J109</f>
        <v>5554.8</v>
      </c>
      <c r="G109" s="6">
        <f>I109+K109+M109</f>
        <v>4542.5</v>
      </c>
      <c r="H109" s="6"/>
      <c r="I109" s="6"/>
      <c r="J109" s="6">
        <v>5554.8</v>
      </c>
      <c r="K109" s="6">
        <v>4542.5</v>
      </c>
      <c r="L109" s="6"/>
      <c r="M109" s="6"/>
      <c r="N109" s="36" t="s">
        <v>546</v>
      </c>
      <c r="O109" s="67"/>
      <c r="P109" s="61"/>
    </row>
    <row r="110" spans="1:16" s="2" customFormat="1" ht="18.75" customHeight="1">
      <c r="A110" s="96" t="s">
        <v>39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71"/>
      <c r="P110" s="68"/>
    </row>
    <row r="111" spans="1:18" s="2" customFormat="1" ht="15.75" customHeight="1">
      <c r="A111" s="55"/>
      <c r="B111" s="28" t="s">
        <v>34</v>
      </c>
      <c r="C111" s="56"/>
      <c r="D111" s="47">
        <v>2017</v>
      </c>
      <c r="E111" s="48">
        <f>E112</f>
        <v>36534.1</v>
      </c>
      <c r="F111" s="48">
        <f aca="true" t="shared" si="22" ref="F111:K111">F112</f>
        <v>0</v>
      </c>
      <c r="G111" s="48">
        <f t="shared" si="22"/>
        <v>38792.2</v>
      </c>
      <c r="H111" s="48"/>
      <c r="I111" s="48">
        <f t="shared" si="22"/>
        <v>11155.2</v>
      </c>
      <c r="J111" s="48">
        <f t="shared" si="22"/>
        <v>36534.1</v>
      </c>
      <c r="K111" s="48">
        <f t="shared" si="22"/>
        <v>27637</v>
      </c>
      <c r="L111" s="48"/>
      <c r="M111" s="48"/>
      <c r="N111" s="48"/>
      <c r="O111" s="89"/>
      <c r="P111" s="83"/>
      <c r="R111" s="5"/>
    </row>
    <row r="112" spans="1:16" s="2" customFormat="1" ht="363.75" customHeight="1">
      <c r="A112" s="27" t="s">
        <v>368</v>
      </c>
      <c r="B112" s="29" t="s">
        <v>461</v>
      </c>
      <c r="C112" s="27" t="s">
        <v>315</v>
      </c>
      <c r="D112" s="27">
        <v>2017</v>
      </c>
      <c r="E112" s="6">
        <f>H112+J112+L112</f>
        <v>36534.1</v>
      </c>
      <c r="F112" s="6"/>
      <c r="G112" s="6">
        <f>I112+K112+M112</f>
        <v>38792.2</v>
      </c>
      <c r="H112" s="6"/>
      <c r="I112" s="6">
        <v>11155.2</v>
      </c>
      <c r="J112" s="6">
        <v>36534.1</v>
      </c>
      <c r="K112" s="6">
        <v>27637</v>
      </c>
      <c r="L112" s="6"/>
      <c r="M112" s="6"/>
      <c r="N112" s="36" t="s">
        <v>547</v>
      </c>
      <c r="O112" s="67"/>
      <c r="P112" s="61"/>
    </row>
    <row r="113" spans="1:23" s="1" customFormat="1" ht="12.75" customHeight="1">
      <c r="A113" s="98" t="s">
        <v>40</v>
      </c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79"/>
      <c r="P113" s="75"/>
      <c r="Q113" s="2"/>
      <c r="R113" s="2"/>
      <c r="S113" s="2"/>
      <c r="T113" s="2"/>
      <c r="U113" s="2"/>
      <c r="V113" s="2"/>
      <c r="W113" s="2"/>
    </row>
    <row r="114" spans="1:23" s="1" customFormat="1" ht="12.75" customHeight="1">
      <c r="A114" s="56"/>
      <c r="B114" s="28" t="s">
        <v>32</v>
      </c>
      <c r="C114" s="56"/>
      <c r="D114" s="56">
        <v>2017</v>
      </c>
      <c r="E114" s="21">
        <f aca="true" t="shared" si="23" ref="E114:M114">E116+E127+E142</f>
        <v>2798995.3000000003</v>
      </c>
      <c r="F114" s="13" t="e">
        <f t="shared" si="23"/>
        <v>#REF!</v>
      </c>
      <c r="G114" s="21">
        <f t="shared" si="23"/>
        <v>4169292</v>
      </c>
      <c r="H114" s="13">
        <f t="shared" si="23"/>
        <v>3278.8</v>
      </c>
      <c r="I114" s="23">
        <f t="shared" si="23"/>
        <v>1523185.3</v>
      </c>
      <c r="J114" s="21">
        <f t="shared" si="23"/>
        <v>2549836.5</v>
      </c>
      <c r="K114" s="23">
        <f t="shared" si="23"/>
        <v>2613234.500000001</v>
      </c>
      <c r="L114" s="13">
        <f t="shared" si="23"/>
        <v>245880</v>
      </c>
      <c r="M114" s="13">
        <f t="shared" si="23"/>
        <v>32872.2</v>
      </c>
      <c r="N114" s="13"/>
      <c r="O114" s="80"/>
      <c r="P114" s="76"/>
      <c r="Q114" s="2"/>
      <c r="R114" s="5">
        <f>H114+J114+L114</f>
        <v>2798995.3</v>
      </c>
      <c r="S114" s="2"/>
      <c r="T114" s="2"/>
      <c r="U114" s="2"/>
      <c r="V114" s="2"/>
      <c r="W114" s="2"/>
    </row>
    <row r="115" spans="1:23" s="1" customFormat="1" ht="12.75" customHeight="1">
      <c r="A115" s="98" t="s">
        <v>316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79"/>
      <c r="P115" s="75"/>
      <c r="Q115" s="2"/>
      <c r="R115" s="2"/>
      <c r="S115" s="2"/>
      <c r="T115" s="2"/>
      <c r="U115" s="2"/>
      <c r="V115" s="2"/>
      <c r="W115" s="2"/>
    </row>
    <row r="116" spans="1:23" s="1" customFormat="1" ht="12.75" customHeight="1">
      <c r="A116" s="56"/>
      <c r="B116" s="28" t="s">
        <v>34</v>
      </c>
      <c r="C116" s="56"/>
      <c r="D116" s="56">
        <v>2017</v>
      </c>
      <c r="E116" s="13">
        <f>E117+E118+E119+E120+E121+E122+E123</f>
        <v>66324</v>
      </c>
      <c r="F116" s="49" t="e">
        <f aca="true" t="shared" si="24" ref="F116:K116">F117+F118+F119+F120+F121+F122+F123+F124+F125</f>
        <v>#REF!</v>
      </c>
      <c r="G116" s="13">
        <f t="shared" si="24"/>
        <v>135534.6</v>
      </c>
      <c r="H116" s="13"/>
      <c r="I116" s="13"/>
      <c r="J116" s="13">
        <f>J117+J118+J119+J120+J121+J122+J123</f>
        <v>66324</v>
      </c>
      <c r="K116" s="13">
        <f t="shared" si="24"/>
        <v>135534.6</v>
      </c>
      <c r="L116" s="49"/>
      <c r="M116" s="13"/>
      <c r="N116" s="13"/>
      <c r="O116" s="80"/>
      <c r="P116" s="76"/>
      <c r="Q116" s="2"/>
      <c r="R116" s="5"/>
      <c r="S116" s="2"/>
      <c r="T116" s="2"/>
      <c r="U116" s="2"/>
      <c r="V116" s="2"/>
      <c r="W116" s="2"/>
    </row>
    <row r="117" spans="1:23" s="1" customFormat="1" ht="43.5" customHeight="1">
      <c r="A117" s="27" t="s">
        <v>67</v>
      </c>
      <c r="B117" s="29" t="s">
        <v>317</v>
      </c>
      <c r="C117" s="27" t="s">
        <v>114</v>
      </c>
      <c r="D117" s="27">
        <v>2017</v>
      </c>
      <c r="E117" s="6">
        <f>H117+J117</f>
        <v>5001.9</v>
      </c>
      <c r="F117" s="6">
        <f>H117+J117</f>
        <v>5001.9</v>
      </c>
      <c r="G117" s="6">
        <f>I117+K117+M117</f>
        <v>30500.3</v>
      </c>
      <c r="H117" s="6"/>
      <c r="I117" s="6"/>
      <c r="J117" s="6">
        <v>5001.9</v>
      </c>
      <c r="K117" s="6">
        <v>30500.3</v>
      </c>
      <c r="L117" s="6"/>
      <c r="M117" s="6"/>
      <c r="N117" s="36" t="s">
        <v>600</v>
      </c>
      <c r="O117" s="67"/>
      <c r="P117" s="61"/>
      <c r="Q117" s="2"/>
      <c r="R117" s="2"/>
      <c r="S117" s="2"/>
      <c r="T117" s="2"/>
      <c r="U117" s="2"/>
      <c r="V117" s="2"/>
      <c r="W117" s="2"/>
    </row>
    <row r="118" spans="1:23" s="1" customFormat="1" ht="40.5" customHeight="1">
      <c r="A118" s="27" t="s">
        <v>68</v>
      </c>
      <c r="B118" s="29" t="s">
        <v>148</v>
      </c>
      <c r="C118" s="27" t="s">
        <v>114</v>
      </c>
      <c r="D118" s="27">
        <v>2017</v>
      </c>
      <c r="E118" s="6">
        <f>H118+J118+L118</f>
        <v>3780</v>
      </c>
      <c r="F118" s="6">
        <f>H118+J118</f>
        <v>3780</v>
      </c>
      <c r="G118" s="6">
        <f>I118+K118+M118</f>
        <v>414</v>
      </c>
      <c r="H118" s="6"/>
      <c r="I118" s="6"/>
      <c r="J118" s="6">
        <v>3780</v>
      </c>
      <c r="K118" s="6">
        <v>414</v>
      </c>
      <c r="L118" s="6"/>
      <c r="M118" s="6"/>
      <c r="N118" s="36" t="s">
        <v>451</v>
      </c>
      <c r="O118" s="67"/>
      <c r="P118" s="61"/>
      <c r="Q118" s="2"/>
      <c r="R118" s="2"/>
      <c r="S118" s="2"/>
      <c r="T118" s="2"/>
      <c r="U118" s="2"/>
      <c r="V118" s="2"/>
      <c r="W118" s="2"/>
    </row>
    <row r="119" spans="1:23" s="1" customFormat="1" ht="81" customHeight="1">
      <c r="A119" s="27" t="s">
        <v>157</v>
      </c>
      <c r="B119" s="29" t="s">
        <v>158</v>
      </c>
      <c r="C119" s="27" t="s">
        <v>114</v>
      </c>
      <c r="D119" s="27">
        <v>2017</v>
      </c>
      <c r="E119" s="6">
        <f>H119+J119</f>
        <v>5554.9</v>
      </c>
      <c r="F119" s="6"/>
      <c r="G119" s="6">
        <f aca="true" t="shared" si="25" ref="G119:G125">I119+K119+M119</f>
        <v>3163</v>
      </c>
      <c r="H119" s="6"/>
      <c r="I119" s="6"/>
      <c r="J119" s="6">
        <v>5554.9</v>
      </c>
      <c r="K119" s="6">
        <v>3163</v>
      </c>
      <c r="L119" s="6"/>
      <c r="M119" s="6"/>
      <c r="N119" s="36" t="s">
        <v>601</v>
      </c>
      <c r="O119" s="67"/>
      <c r="P119" s="61"/>
      <c r="Q119" s="2"/>
      <c r="R119" s="2"/>
      <c r="S119" s="2"/>
      <c r="T119" s="2"/>
      <c r="U119" s="2"/>
      <c r="V119" s="2"/>
      <c r="W119" s="2"/>
    </row>
    <row r="120" spans="1:23" s="1" customFormat="1" ht="51.75" customHeight="1">
      <c r="A120" s="27" t="s">
        <v>159</v>
      </c>
      <c r="B120" s="29" t="s">
        <v>186</v>
      </c>
      <c r="C120" s="27" t="s">
        <v>114</v>
      </c>
      <c r="D120" s="27">
        <v>2017</v>
      </c>
      <c r="E120" s="6">
        <f>H120+J120</f>
        <v>24366.2</v>
      </c>
      <c r="F120" s="6"/>
      <c r="G120" s="6">
        <f t="shared" si="25"/>
        <v>41305.4</v>
      </c>
      <c r="H120" s="6"/>
      <c r="I120" s="6"/>
      <c r="J120" s="6">
        <v>24366.2</v>
      </c>
      <c r="K120" s="6">
        <v>41305.4</v>
      </c>
      <c r="L120" s="6"/>
      <c r="M120" s="6"/>
      <c r="N120" s="36" t="s">
        <v>506</v>
      </c>
      <c r="O120" s="67"/>
      <c r="P120" s="61"/>
      <c r="Q120" s="2"/>
      <c r="R120" s="2"/>
      <c r="S120" s="2"/>
      <c r="T120" s="2"/>
      <c r="U120" s="2"/>
      <c r="V120" s="2"/>
      <c r="W120" s="2"/>
    </row>
    <row r="121" spans="1:23" s="1" customFormat="1" ht="129.75" customHeight="1">
      <c r="A121" s="27" t="s">
        <v>161</v>
      </c>
      <c r="B121" s="29" t="s">
        <v>160</v>
      </c>
      <c r="C121" s="27" t="s">
        <v>114</v>
      </c>
      <c r="D121" s="27">
        <v>2017</v>
      </c>
      <c r="E121" s="6">
        <f>H121+J121</f>
        <v>7932.3</v>
      </c>
      <c r="F121" s="6"/>
      <c r="G121" s="6">
        <f t="shared" si="25"/>
        <v>13024</v>
      </c>
      <c r="H121" s="6"/>
      <c r="I121" s="6"/>
      <c r="J121" s="6">
        <v>7932.3</v>
      </c>
      <c r="K121" s="6">
        <v>13024</v>
      </c>
      <c r="L121" s="6"/>
      <c r="M121" s="6"/>
      <c r="N121" s="36" t="s">
        <v>507</v>
      </c>
      <c r="O121" s="67"/>
      <c r="P121" s="61"/>
      <c r="Q121" s="2"/>
      <c r="R121" s="2"/>
      <c r="S121" s="2"/>
      <c r="T121" s="2"/>
      <c r="U121" s="2"/>
      <c r="V121" s="2"/>
      <c r="W121" s="2"/>
    </row>
    <row r="122" spans="1:23" s="1" customFormat="1" ht="127.5" customHeight="1">
      <c r="A122" s="27" t="s">
        <v>162</v>
      </c>
      <c r="B122" s="29" t="s">
        <v>375</v>
      </c>
      <c r="C122" s="27" t="s">
        <v>114</v>
      </c>
      <c r="D122" s="27">
        <v>2017</v>
      </c>
      <c r="E122" s="6">
        <f>H122+J122+L122</f>
        <v>300</v>
      </c>
      <c r="F122" s="6" t="e">
        <f>#REF!+#REF!+#REF!</f>
        <v>#REF!</v>
      </c>
      <c r="G122" s="6">
        <f t="shared" si="25"/>
        <v>0</v>
      </c>
      <c r="H122" s="6"/>
      <c r="I122" s="6"/>
      <c r="J122" s="6">
        <v>300</v>
      </c>
      <c r="K122" s="6">
        <v>0</v>
      </c>
      <c r="L122" s="6"/>
      <c r="M122" s="6"/>
      <c r="N122" s="36" t="s">
        <v>636</v>
      </c>
      <c r="O122" s="67"/>
      <c r="P122" s="61"/>
      <c r="Q122" s="2"/>
      <c r="R122" s="2"/>
      <c r="S122" s="2"/>
      <c r="T122" s="2"/>
      <c r="U122" s="2"/>
      <c r="V122" s="2"/>
      <c r="W122" s="2"/>
    </row>
    <row r="123" spans="1:23" s="1" customFormat="1" ht="103.5" customHeight="1">
      <c r="A123" s="27" t="s">
        <v>187</v>
      </c>
      <c r="B123" s="29" t="s">
        <v>163</v>
      </c>
      <c r="C123" s="27" t="s">
        <v>114</v>
      </c>
      <c r="D123" s="27">
        <v>2017</v>
      </c>
      <c r="E123" s="6">
        <f>H123+J123</f>
        <v>19388.7</v>
      </c>
      <c r="F123" s="6"/>
      <c r="G123" s="6">
        <f t="shared" si="25"/>
        <v>39487</v>
      </c>
      <c r="H123" s="6"/>
      <c r="I123" s="6"/>
      <c r="J123" s="6">
        <v>19388.7</v>
      </c>
      <c r="K123" s="6">
        <v>39487</v>
      </c>
      <c r="L123" s="6"/>
      <c r="M123" s="6"/>
      <c r="N123" s="36" t="s">
        <v>523</v>
      </c>
      <c r="O123" s="67"/>
      <c r="P123" s="61"/>
      <c r="Q123" s="2"/>
      <c r="R123" s="2"/>
      <c r="S123" s="2"/>
      <c r="T123" s="2"/>
      <c r="U123" s="2"/>
      <c r="V123" s="2"/>
      <c r="W123" s="2"/>
    </row>
    <row r="124" spans="1:23" s="1" customFormat="1" ht="103.5" customHeight="1">
      <c r="A124" s="27" t="s">
        <v>340</v>
      </c>
      <c r="B124" s="29" t="s">
        <v>341</v>
      </c>
      <c r="C124" s="27" t="s">
        <v>114</v>
      </c>
      <c r="D124" s="27">
        <v>2017</v>
      </c>
      <c r="E124" s="6">
        <v>250</v>
      </c>
      <c r="F124" s="6" t="e">
        <f>#REF!+#REF!+#REF!+#REF!+#REF!</f>
        <v>#REF!</v>
      </c>
      <c r="G124" s="6">
        <f t="shared" si="25"/>
        <v>0</v>
      </c>
      <c r="H124" s="6"/>
      <c r="I124" s="6"/>
      <c r="J124" s="6">
        <v>250</v>
      </c>
      <c r="K124" s="6">
        <v>0</v>
      </c>
      <c r="L124" s="6"/>
      <c r="M124" s="6"/>
      <c r="N124" s="36" t="s">
        <v>634</v>
      </c>
      <c r="O124" s="67"/>
      <c r="P124" s="61"/>
      <c r="Q124" s="2"/>
      <c r="R124" s="2"/>
      <c r="S124" s="2"/>
      <c r="T124" s="2"/>
      <c r="U124" s="2"/>
      <c r="V124" s="2"/>
      <c r="W124" s="2"/>
    </row>
    <row r="125" spans="1:23" s="1" customFormat="1" ht="40.5" customHeight="1">
      <c r="A125" s="50" t="s">
        <v>355</v>
      </c>
      <c r="B125" s="29" t="s">
        <v>356</v>
      </c>
      <c r="C125" s="27" t="s">
        <v>114</v>
      </c>
      <c r="D125" s="27">
        <v>2017</v>
      </c>
      <c r="E125" s="6">
        <f>H125+J125+L125</f>
        <v>31694.5</v>
      </c>
      <c r="F125" s="6"/>
      <c r="G125" s="6">
        <f t="shared" si="25"/>
        <v>7640.9</v>
      </c>
      <c r="H125" s="6"/>
      <c r="I125" s="6"/>
      <c r="J125" s="6">
        <v>31694.5</v>
      </c>
      <c r="K125" s="6">
        <v>7640.9</v>
      </c>
      <c r="L125" s="6"/>
      <c r="M125" s="6"/>
      <c r="N125" s="36" t="s">
        <v>486</v>
      </c>
      <c r="O125" s="67"/>
      <c r="P125" s="61"/>
      <c r="Q125" s="2"/>
      <c r="R125" s="2"/>
      <c r="S125" s="2"/>
      <c r="T125" s="2"/>
      <c r="U125" s="2"/>
      <c r="V125" s="2"/>
      <c r="W125" s="2"/>
    </row>
    <row r="126" spans="1:23" s="1" customFormat="1" ht="15.75" customHeight="1">
      <c r="A126" s="98" t="s">
        <v>413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79"/>
      <c r="P126" s="75"/>
      <c r="Q126" s="2"/>
      <c r="R126" s="2"/>
      <c r="S126" s="2"/>
      <c r="T126" s="2"/>
      <c r="U126" s="2"/>
      <c r="V126" s="2"/>
      <c r="W126" s="2"/>
    </row>
    <row r="127" spans="1:23" s="1" customFormat="1" ht="16.5" customHeight="1">
      <c r="A127" s="56"/>
      <c r="B127" s="28" t="s">
        <v>34</v>
      </c>
      <c r="C127" s="56"/>
      <c r="D127" s="56">
        <v>2017</v>
      </c>
      <c r="E127" s="13">
        <f>E128+E131+E132+E133+E135++E136+E137+E138+E139+E140</f>
        <v>438856.39999999997</v>
      </c>
      <c r="F127" s="13">
        <f aca="true" t="shared" si="26" ref="F127:M127">F128+F131+F132+F133+F135++F136+F137+F138+F139+F140</f>
        <v>13411.6</v>
      </c>
      <c r="G127" s="13">
        <f t="shared" si="26"/>
        <v>253546.69999999998</v>
      </c>
      <c r="H127" s="13"/>
      <c r="I127" s="13"/>
      <c r="J127" s="13">
        <f t="shared" si="26"/>
        <v>192976.4</v>
      </c>
      <c r="K127" s="13">
        <f t="shared" si="26"/>
        <v>220674.49999999997</v>
      </c>
      <c r="L127" s="13">
        <f t="shared" si="26"/>
        <v>245880</v>
      </c>
      <c r="M127" s="13">
        <f t="shared" si="26"/>
        <v>32872.2</v>
      </c>
      <c r="N127" s="13"/>
      <c r="O127" s="80"/>
      <c r="P127" s="76"/>
      <c r="Q127" s="2"/>
      <c r="R127" s="5">
        <f>J127+L127</f>
        <v>438856.4</v>
      </c>
      <c r="S127" s="5">
        <f>K127+M127</f>
        <v>253546.69999999995</v>
      </c>
      <c r="T127" s="2"/>
      <c r="U127" s="2"/>
      <c r="V127" s="2"/>
      <c r="W127" s="2"/>
    </row>
    <row r="128" spans="1:23" s="1" customFormat="1" ht="39.75" customHeight="1">
      <c r="A128" s="27" t="s">
        <v>69</v>
      </c>
      <c r="B128" s="29" t="s">
        <v>8</v>
      </c>
      <c r="C128" s="27" t="s">
        <v>114</v>
      </c>
      <c r="D128" s="27">
        <v>2017</v>
      </c>
      <c r="E128" s="6">
        <f>E129+E130</f>
        <v>13330</v>
      </c>
      <c r="F128" s="6">
        <f>F129+F130</f>
        <v>0</v>
      </c>
      <c r="G128" s="6">
        <f>G129+G130</f>
        <v>3380.1</v>
      </c>
      <c r="H128" s="6"/>
      <c r="I128" s="6"/>
      <c r="J128" s="6">
        <f>J129+J130</f>
        <v>13330</v>
      </c>
      <c r="K128" s="6">
        <f>K129+K130</f>
        <v>3380.1</v>
      </c>
      <c r="L128" s="6"/>
      <c r="M128" s="6"/>
      <c r="N128" s="6"/>
      <c r="O128" s="73"/>
      <c r="P128" s="70"/>
      <c r="Q128" s="2"/>
      <c r="R128" s="5"/>
      <c r="S128" s="2"/>
      <c r="T128" s="2"/>
      <c r="U128" s="2"/>
      <c r="V128" s="2"/>
      <c r="W128" s="2"/>
    </row>
    <row r="129" spans="1:23" s="3" customFormat="1" ht="40.5" customHeight="1">
      <c r="A129" s="27" t="s">
        <v>165</v>
      </c>
      <c r="B129" s="29" t="s">
        <v>164</v>
      </c>
      <c r="C129" s="27" t="s">
        <v>114</v>
      </c>
      <c r="D129" s="27">
        <v>2017</v>
      </c>
      <c r="E129" s="6">
        <f>H129+J129+L129</f>
        <v>700</v>
      </c>
      <c r="F129" s="6"/>
      <c r="G129" s="6">
        <f>I129+K129+M129</f>
        <v>756</v>
      </c>
      <c r="H129" s="6"/>
      <c r="I129" s="6"/>
      <c r="J129" s="6">
        <v>700</v>
      </c>
      <c r="K129" s="6">
        <v>756</v>
      </c>
      <c r="L129" s="6"/>
      <c r="M129" s="6"/>
      <c r="N129" s="36" t="s">
        <v>451</v>
      </c>
      <c r="O129" s="67"/>
      <c r="P129" s="61"/>
      <c r="Q129" s="4"/>
      <c r="R129" s="4"/>
      <c r="S129" s="4"/>
      <c r="T129" s="4"/>
      <c r="U129" s="4"/>
      <c r="V129" s="4"/>
      <c r="W129" s="4"/>
    </row>
    <row r="130" spans="1:23" s="3" customFormat="1" ht="103.5" customHeight="1">
      <c r="A130" s="27" t="s">
        <v>384</v>
      </c>
      <c r="B130" s="29" t="s">
        <v>166</v>
      </c>
      <c r="C130" s="27" t="s">
        <v>114</v>
      </c>
      <c r="D130" s="27">
        <v>2017</v>
      </c>
      <c r="E130" s="6">
        <f>J130</f>
        <v>12630</v>
      </c>
      <c r="F130" s="6"/>
      <c r="G130" s="6">
        <f>I130+K130+M130</f>
        <v>2624.1</v>
      </c>
      <c r="H130" s="6"/>
      <c r="I130" s="6"/>
      <c r="J130" s="6">
        <v>12630</v>
      </c>
      <c r="K130" s="6">
        <v>2624.1</v>
      </c>
      <c r="L130" s="6"/>
      <c r="M130" s="6"/>
      <c r="N130" s="36" t="s">
        <v>602</v>
      </c>
      <c r="O130" s="67"/>
      <c r="P130" s="61"/>
      <c r="Q130" s="4"/>
      <c r="R130" s="4"/>
      <c r="S130" s="4"/>
      <c r="T130" s="4"/>
      <c r="U130" s="4"/>
      <c r="V130" s="4"/>
      <c r="W130" s="4"/>
    </row>
    <row r="131" spans="1:23" s="3" customFormat="1" ht="84" customHeight="1">
      <c r="A131" s="27" t="s">
        <v>70</v>
      </c>
      <c r="B131" s="29" t="s">
        <v>379</v>
      </c>
      <c r="C131" s="27" t="s">
        <v>114</v>
      </c>
      <c r="D131" s="27">
        <v>2017</v>
      </c>
      <c r="E131" s="6">
        <f>H131+J131+L131</f>
        <v>17500</v>
      </c>
      <c r="F131" s="6"/>
      <c r="G131" s="6">
        <f>I131+K131+M131</f>
        <v>0</v>
      </c>
      <c r="H131" s="6"/>
      <c r="I131" s="6"/>
      <c r="J131" s="6">
        <v>17500</v>
      </c>
      <c r="K131" s="6">
        <v>0</v>
      </c>
      <c r="L131" s="37"/>
      <c r="M131" s="37"/>
      <c r="N131" s="36" t="s">
        <v>634</v>
      </c>
      <c r="O131" s="67"/>
      <c r="P131" s="61"/>
      <c r="Q131" s="4"/>
      <c r="R131" s="4"/>
      <c r="S131" s="4"/>
      <c r="T131" s="4"/>
      <c r="U131" s="4"/>
      <c r="V131" s="4"/>
      <c r="W131" s="4"/>
    </row>
    <row r="132" spans="1:23" s="3" customFormat="1" ht="408" customHeight="1">
      <c r="A132" s="27" t="s">
        <v>167</v>
      </c>
      <c r="B132" s="29" t="s">
        <v>427</v>
      </c>
      <c r="C132" s="45" t="s">
        <v>114</v>
      </c>
      <c r="D132" s="27">
        <v>2017</v>
      </c>
      <c r="E132" s="6">
        <f>H132+J132+L132</f>
        <v>252380</v>
      </c>
      <c r="F132" s="6">
        <f>H132+J132</f>
        <v>6500</v>
      </c>
      <c r="G132" s="6">
        <f>I132+K132+M132</f>
        <v>38442.5</v>
      </c>
      <c r="H132" s="6"/>
      <c r="I132" s="6"/>
      <c r="J132" s="6">
        <v>6500</v>
      </c>
      <c r="K132" s="6">
        <v>5570.3</v>
      </c>
      <c r="L132" s="6">
        <v>245880</v>
      </c>
      <c r="M132" s="6">
        <v>32872.2</v>
      </c>
      <c r="N132" s="36" t="s">
        <v>639</v>
      </c>
      <c r="O132" s="67"/>
      <c r="P132" s="61"/>
      <c r="Q132" s="8"/>
      <c r="R132" s="8"/>
      <c r="S132" s="4"/>
      <c r="T132" s="4"/>
      <c r="U132" s="4"/>
      <c r="V132" s="4"/>
      <c r="W132" s="4"/>
    </row>
    <row r="133" spans="1:23" s="3" customFormat="1" ht="29.25" customHeight="1">
      <c r="A133" s="27" t="s">
        <v>168</v>
      </c>
      <c r="B133" s="29" t="s">
        <v>268</v>
      </c>
      <c r="C133" s="27" t="s">
        <v>114</v>
      </c>
      <c r="D133" s="27">
        <v>2017</v>
      </c>
      <c r="E133" s="6">
        <f>E134</f>
        <v>6911.6</v>
      </c>
      <c r="F133" s="6">
        <f>F134</f>
        <v>6911.6</v>
      </c>
      <c r="G133" s="6">
        <v>0</v>
      </c>
      <c r="H133" s="6"/>
      <c r="I133" s="6"/>
      <c r="J133" s="6">
        <f>J134</f>
        <v>6911.6</v>
      </c>
      <c r="K133" s="6">
        <v>0</v>
      </c>
      <c r="L133" s="6"/>
      <c r="M133" s="6"/>
      <c r="N133" s="6"/>
      <c r="O133" s="73"/>
      <c r="P133" s="61"/>
      <c r="Q133" s="4"/>
      <c r="R133" s="4"/>
      <c r="S133" s="4"/>
      <c r="T133" s="4"/>
      <c r="U133" s="4"/>
      <c r="V133" s="4"/>
      <c r="W133" s="4"/>
    </row>
    <row r="134" spans="1:23" s="3" customFormat="1" ht="120" customHeight="1">
      <c r="A134" s="27" t="s">
        <v>169</v>
      </c>
      <c r="B134" s="29" t="s">
        <v>462</v>
      </c>
      <c r="C134" s="27" t="s">
        <v>114</v>
      </c>
      <c r="D134" s="27">
        <v>2017</v>
      </c>
      <c r="E134" s="6">
        <f>H134+J134+L134</f>
        <v>6911.6</v>
      </c>
      <c r="F134" s="6">
        <f>H134+J134</f>
        <v>6911.6</v>
      </c>
      <c r="G134" s="6">
        <v>0</v>
      </c>
      <c r="H134" s="6"/>
      <c r="I134" s="6"/>
      <c r="J134" s="6">
        <v>6911.6</v>
      </c>
      <c r="K134" s="6">
        <v>0</v>
      </c>
      <c r="L134" s="6"/>
      <c r="M134" s="6"/>
      <c r="N134" s="36"/>
      <c r="O134" s="67"/>
      <c r="P134" s="61"/>
      <c r="Q134" s="4"/>
      <c r="R134" s="4"/>
      <c r="S134" s="4"/>
      <c r="T134" s="4"/>
      <c r="U134" s="4"/>
      <c r="V134" s="4"/>
      <c r="W134" s="4"/>
    </row>
    <row r="135" spans="1:23" s="3" customFormat="1" ht="48" customHeight="1">
      <c r="A135" s="27" t="s">
        <v>170</v>
      </c>
      <c r="B135" s="29" t="s">
        <v>269</v>
      </c>
      <c r="C135" s="27" t="s">
        <v>114</v>
      </c>
      <c r="D135" s="27">
        <v>2017</v>
      </c>
      <c r="E135" s="6">
        <f>H135+J135</f>
        <v>129094.4</v>
      </c>
      <c r="F135" s="6"/>
      <c r="G135" s="6">
        <f aca="true" t="shared" si="27" ref="G135:G140">I135+K135+M135</f>
        <v>182526.5</v>
      </c>
      <c r="H135" s="6"/>
      <c r="I135" s="6"/>
      <c r="J135" s="6">
        <v>129094.4</v>
      </c>
      <c r="K135" s="6">
        <v>182526.5</v>
      </c>
      <c r="L135" s="6"/>
      <c r="M135" s="6"/>
      <c r="N135" s="36" t="s">
        <v>629</v>
      </c>
      <c r="O135" s="67"/>
      <c r="P135" s="61"/>
      <c r="Q135" s="4"/>
      <c r="R135" s="4"/>
      <c r="S135" s="4"/>
      <c r="T135" s="4"/>
      <c r="U135" s="4"/>
      <c r="V135" s="4"/>
      <c r="W135" s="4"/>
    </row>
    <row r="136" spans="1:23" s="3" customFormat="1" ht="53.25" customHeight="1">
      <c r="A136" s="27" t="s">
        <v>487</v>
      </c>
      <c r="B136" s="29" t="s">
        <v>488</v>
      </c>
      <c r="C136" s="27" t="s">
        <v>114</v>
      </c>
      <c r="D136" s="27">
        <v>2017</v>
      </c>
      <c r="E136" s="6"/>
      <c r="F136" s="6"/>
      <c r="G136" s="6">
        <f t="shared" si="27"/>
        <v>233.3</v>
      </c>
      <c r="H136" s="6"/>
      <c r="I136" s="6"/>
      <c r="J136" s="6"/>
      <c r="K136" s="6">
        <v>233.3</v>
      </c>
      <c r="L136" s="6"/>
      <c r="M136" s="6"/>
      <c r="N136" s="36" t="s">
        <v>489</v>
      </c>
      <c r="O136" s="67"/>
      <c r="P136" s="61"/>
      <c r="Q136" s="4"/>
      <c r="R136" s="4"/>
      <c r="S136" s="4"/>
      <c r="T136" s="4"/>
      <c r="U136" s="4"/>
      <c r="V136" s="4"/>
      <c r="W136" s="4"/>
    </row>
    <row r="137" spans="1:23" s="3" customFormat="1" ht="72.75" customHeight="1">
      <c r="A137" s="27" t="s">
        <v>171</v>
      </c>
      <c r="B137" s="29" t="s">
        <v>318</v>
      </c>
      <c r="C137" s="27" t="s">
        <v>114</v>
      </c>
      <c r="D137" s="27">
        <v>2017</v>
      </c>
      <c r="E137" s="6">
        <f>H137+J137+L137</f>
        <v>1260</v>
      </c>
      <c r="F137" s="6"/>
      <c r="G137" s="6">
        <f t="shared" si="27"/>
        <v>2120</v>
      </c>
      <c r="H137" s="6"/>
      <c r="I137" s="6"/>
      <c r="J137" s="6">
        <v>1260</v>
      </c>
      <c r="K137" s="6">
        <v>2120</v>
      </c>
      <c r="L137" s="37"/>
      <c r="M137" s="37"/>
      <c r="N137" s="36" t="s">
        <v>548</v>
      </c>
      <c r="O137" s="67"/>
      <c r="P137" s="61"/>
      <c r="Q137" s="4"/>
      <c r="R137" s="4"/>
      <c r="S137" s="4"/>
      <c r="T137" s="4"/>
      <c r="U137" s="4"/>
      <c r="V137" s="4"/>
      <c r="W137" s="4"/>
    </row>
    <row r="138" spans="1:23" s="3" customFormat="1" ht="68.25" customHeight="1">
      <c r="A138" s="27" t="s">
        <v>172</v>
      </c>
      <c r="B138" s="29" t="s">
        <v>173</v>
      </c>
      <c r="C138" s="27" t="s">
        <v>114</v>
      </c>
      <c r="D138" s="27">
        <v>2017</v>
      </c>
      <c r="E138" s="6">
        <f>H138+J138+L138</f>
        <v>12500</v>
      </c>
      <c r="F138" s="6"/>
      <c r="G138" s="6">
        <f t="shared" si="27"/>
        <v>26844.3</v>
      </c>
      <c r="H138" s="6"/>
      <c r="I138" s="6"/>
      <c r="J138" s="6">
        <v>12500</v>
      </c>
      <c r="K138" s="6">
        <v>26844.3</v>
      </c>
      <c r="L138" s="37"/>
      <c r="M138" s="37"/>
      <c r="N138" s="36" t="s">
        <v>549</v>
      </c>
      <c r="O138" s="67"/>
      <c r="P138" s="61"/>
      <c r="Q138" s="4"/>
      <c r="R138" s="4"/>
      <c r="S138" s="4"/>
      <c r="T138" s="4"/>
      <c r="U138" s="4"/>
      <c r="V138" s="4"/>
      <c r="W138" s="4"/>
    </row>
    <row r="139" spans="1:23" s="3" customFormat="1" ht="55.5" customHeight="1">
      <c r="A139" s="27" t="s">
        <v>357</v>
      </c>
      <c r="B139" s="29" t="s">
        <v>414</v>
      </c>
      <c r="C139" s="27" t="s">
        <v>114</v>
      </c>
      <c r="D139" s="27">
        <v>2017</v>
      </c>
      <c r="E139" s="6">
        <f>H139+J139+L139</f>
        <v>4180.3</v>
      </c>
      <c r="F139" s="6"/>
      <c r="G139" s="6">
        <f t="shared" si="27"/>
        <v>0</v>
      </c>
      <c r="H139" s="6"/>
      <c r="I139" s="6"/>
      <c r="J139" s="6">
        <v>4180.3</v>
      </c>
      <c r="K139" s="6">
        <v>0</v>
      </c>
      <c r="L139" s="37"/>
      <c r="M139" s="37"/>
      <c r="N139" s="36" t="s">
        <v>633</v>
      </c>
      <c r="O139" s="67"/>
      <c r="P139" s="61"/>
      <c r="Q139" s="4"/>
      <c r="R139" s="4"/>
      <c r="S139" s="4"/>
      <c r="T139" s="4"/>
      <c r="U139" s="4"/>
      <c r="V139" s="4"/>
      <c r="W139" s="4"/>
    </row>
    <row r="140" spans="1:23" s="3" customFormat="1" ht="56.25" customHeight="1">
      <c r="A140" s="27" t="s">
        <v>402</v>
      </c>
      <c r="B140" s="29" t="s">
        <v>424</v>
      </c>
      <c r="C140" s="27" t="s">
        <v>114</v>
      </c>
      <c r="D140" s="27">
        <v>2017</v>
      </c>
      <c r="E140" s="6">
        <f>H140+J140+L140</f>
        <v>1700.1</v>
      </c>
      <c r="F140" s="6"/>
      <c r="G140" s="6">
        <f t="shared" si="27"/>
        <v>0</v>
      </c>
      <c r="H140" s="6"/>
      <c r="I140" s="6"/>
      <c r="J140" s="6">
        <v>1700.1</v>
      </c>
      <c r="K140" s="6">
        <v>0</v>
      </c>
      <c r="L140" s="37"/>
      <c r="M140" s="37"/>
      <c r="N140" s="36" t="s">
        <v>633</v>
      </c>
      <c r="O140" s="67"/>
      <c r="P140" s="61"/>
      <c r="Q140" s="4"/>
      <c r="R140" s="4"/>
      <c r="S140" s="4"/>
      <c r="T140" s="4"/>
      <c r="U140" s="4"/>
      <c r="V140" s="4"/>
      <c r="W140" s="4"/>
    </row>
    <row r="141" spans="1:23" s="3" customFormat="1" ht="15.75" customHeight="1">
      <c r="A141" s="96" t="s">
        <v>319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71"/>
      <c r="P141" s="68"/>
      <c r="Q141" s="4"/>
      <c r="R141" s="4"/>
      <c r="S141" s="4"/>
      <c r="T141" s="4"/>
      <c r="U141" s="4"/>
      <c r="V141" s="4"/>
      <c r="W141" s="4"/>
    </row>
    <row r="142" spans="1:23" s="3" customFormat="1" ht="15" customHeight="1">
      <c r="A142" s="56"/>
      <c r="B142" s="28" t="s">
        <v>34</v>
      </c>
      <c r="C142" s="56"/>
      <c r="D142" s="56">
        <v>2017</v>
      </c>
      <c r="E142" s="13">
        <f>E143+E144+E157+E161+E162+E163+E164+E165</f>
        <v>2293814.9000000004</v>
      </c>
      <c r="F142" s="13" t="e">
        <f aca="true" t="shared" si="28" ref="F142:K142">F143+F144+F157+F161+F162+F163+F164+F165</f>
        <v>#REF!</v>
      </c>
      <c r="G142" s="21">
        <f t="shared" si="28"/>
        <v>3780210.7</v>
      </c>
      <c r="H142" s="13">
        <f t="shared" si="28"/>
        <v>3278.8</v>
      </c>
      <c r="I142" s="21">
        <f t="shared" si="28"/>
        <v>1523185.3</v>
      </c>
      <c r="J142" s="21">
        <f t="shared" si="28"/>
        <v>2290536.1</v>
      </c>
      <c r="K142" s="21">
        <f t="shared" si="28"/>
        <v>2257025.400000001</v>
      </c>
      <c r="L142" s="13"/>
      <c r="M142" s="13"/>
      <c r="N142" s="23"/>
      <c r="O142" s="80"/>
      <c r="P142" s="76"/>
      <c r="Q142" s="4"/>
      <c r="R142" s="8">
        <f>H142+J142</f>
        <v>2293814.9</v>
      </c>
      <c r="S142" s="8">
        <f>I142+K142</f>
        <v>3780210.700000001</v>
      </c>
      <c r="T142" s="4"/>
      <c r="U142" s="4"/>
      <c r="V142" s="4"/>
      <c r="W142" s="4"/>
    </row>
    <row r="143" spans="1:23" s="3" customFormat="1" ht="91.5" customHeight="1">
      <c r="A143" s="27" t="s">
        <v>71</v>
      </c>
      <c r="B143" s="29" t="s">
        <v>369</v>
      </c>
      <c r="C143" s="27" t="s">
        <v>114</v>
      </c>
      <c r="D143" s="27">
        <v>2017</v>
      </c>
      <c r="E143" s="6">
        <f>H143+J143</f>
        <v>23077.5</v>
      </c>
      <c r="F143" s="6"/>
      <c r="G143" s="6">
        <f>I143+K143</f>
        <v>59295.4</v>
      </c>
      <c r="H143" s="6"/>
      <c r="I143" s="6">
        <v>4640</v>
      </c>
      <c r="J143" s="6">
        <v>23077.5</v>
      </c>
      <c r="K143" s="6">
        <v>54655.4</v>
      </c>
      <c r="L143" s="6"/>
      <c r="M143" s="6"/>
      <c r="N143" s="36" t="s">
        <v>550</v>
      </c>
      <c r="O143" s="67"/>
      <c r="P143" s="61"/>
      <c r="Q143" s="4"/>
      <c r="R143" s="4"/>
      <c r="S143" s="4"/>
      <c r="T143" s="4"/>
      <c r="U143" s="4"/>
      <c r="V143" s="4"/>
      <c r="W143" s="4"/>
    </row>
    <row r="144" spans="1:23" s="3" customFormat="1" ht="34.5" customHeight="1">
      <c r="A144" s="27" t="s">
        <v>72</v>
      </c>
      <c r="B144" s="29" t="s">
        <v>25</v>
      </c>
      <c r="C144" s="27" t="s">
        <v>114</v>
      </c>
      <c r="D144" s="27">
        <v>2017</v>
      </c>
      <c r="E144" s="6">
        <f>E145+E146+E147+E148+E149+E150+E151+E152+E153+E154+E155+E156</f>
        <v>900013.1</v>
      </c>
      <c r="F144" s="6" t="e">
        <f aca="true" t="shared" si="29" ref="F144:K144">F145+F146+F147+F148+F149+F150+F151+F152+F153+F154+F155+F156</f>
        <v>#REF!</v>
      </c>
      <c r="G144" s="31">
        <f t="shared" si="29"/>
        <v>1215333.9000000001</v>
      </c>
      <c r="H144" s="6">
        <f t="shared" si="29"/>
        <v>0</v>
      </c>
      <c r="I144" s="6">
        <f t="shared" si="29"/>
        <v>393700</v>
      </c>
      <c r="J144" s="6">
        <f t="shared" si="29"/>
        <v>900013.1</v>
      </c>
      <c r="K144" s="6">
        <f t="shared" si="29"/>
        <v>821633.9000000001</v>
      </c>
      <c r="L144" s="6"/>
      <c r="M144" s="6"/>
      <c r="N144" s="6"/>
      <c r="O144" s="73"/>
      <c r="P144" s="61"/>
      <c r="Q144" s="4"/>
      <c r="R144" s="8"/>
      <c r="S144" s="4"/>
      <c r="T144" s="4"/>
      <c r="U144" s="4"/>
      <c r="V144" s="4"/>
      <c r="W144" s="4"/>
    </row>
    <row r="145" spans="1:23" s="3" customFormat="1" ht="55.5" customHeight="1">
      <c r="A145" s="27" t="s">
        <v>270</v>
      </c>
      <c r="B145" s="29" t="s">
        <v>443</v>
      </c>
      <c r="C145" s="27" t="s">
        <v>114</v>
      </c>
      <c r="D145" s="27">
        <v>2017</v>
      </c>
      <c r="E145" s="6">
        <f>H145+J145+L145</f>
        <v>11945.7</v>
      </c>
      <c r="F145" s="6"/>
      <c r="G145" s="6">
        <f>I145+K145+M145</f>
        <v>19948</v>
      </c>
      <c r="H145" s="6"/>
      <c r="I145" s="6"/>
      <c r="J145" s="6">
        <v>11945.7</v>
      </c>
      <c r="K145" s="6">
        <v>19948</v>
      </c>
      <c r="L145" s="6"/>
      <c r="M145" s="6"/>
      <c r="N145" s="36" t="s">
        <v>630</v>
      </c>
      <c r="O145" s="67"/>
      <c r="P145" s="61"/>
      <c r="Q145" s="4"/>
      <c r="R145" s="4"/>
      <c r="S145" s="4"/>
      <c r="T145" s="4"/>
      <c r="U145" s="4"/>
      <c r="V145" s="4"/>
      <c r="W145" s="4"/>
    </row>
    <row r="146" spans="1:16" ht="135" customHeight="1">
      <c r="A146" s="27" t="s">
        <v>271</v>
      </c>
      <c r="B146" s="29" t="s">
        <v>329</v>
      </c>
      <c r="C146" s="27" t="s">
        <v>114</v>
      </c>
      <c r="D146" s="27">
        <v>2017</v>
      </c>
      <c r="E146" s="6">
        <f>H146+J146</f>
        <v>10530</v>
      </c>
      <c r="F146" s="6"/>
      <c r="G146" s="6">
        <f>I146+K146+M146</f>
        <v>9781.4</v>
      </c>
      <c r="H146" s="6"/>
      <c r="I146" s="6"/>
      <c r="J146" s="6">
        <v>10530</v>
      </c>
      <c r="K146" s="6">
        <v>9781.4</v>
      </c>
      <c r="L146" s="6"/>
      <c r="M146" s="6"/>
      <c r="N146" s="36" t="s">
        <v>508</v>
      </c>
      <c r="O146" s="67"/>
      <c r="P146" s="61"/>
    </row>
    <row r="147" spans="1:23" s="1" customFormat="1" ht="72.75" customHeight="1">
      <c r="A147" s="27" t="s">
        <v>272</v>
      </c>
      <c r="B147" s="29" t="s">
        <v>179</v>
      </c>
      <c r="C147" s="27" t="s">
        <v>114</v>
      </c>
      <c r="D147" s="27">
        <v>2017</v>
      </c>
      <c r="E147" s="6">
        <f>H147+J147</f>
        <v>80000</v>
      </c>
      <c r="F147" s="6"/>
      <c r="G147" s="6">
        <f>I147+K147+M147</f>
        <v>84030</v>
      </c>
      <c r="H147" s="6"/>
      <c r="I147" s="6"/>
      <c r="J147" s="6">
        <v>80000</v>
      </c>
      <c r="K147" s="6">
        <v>84030</v>
      </c>
      <c r="L147" s="6"/>
      <c r="M147" s="6"/>
      <c r="N147" s="36" t="s">
        <v>551</v>
      </c>
      <c r="O147" s="67"/>
      <c r="P147" s="61"/>
      <c r="Q147" s="2"/>
      <c r="R147" s="2"/>
      <c r="S147" s="2"/>
      <c r="T147" s="2"/>
      <c r="U147" s="2"/>
      <c r="V147" s="2"/>
      <c r="W147" s="2"/>
    </row>
    <row r="148" spans="1:23" s="1" customFormat="1" ht="55.5" customHeight="1">
      <c r="A148" s="27" t="s">
        <v>403</v>
      </c>
      <c r="B148" s="29" t="s">
        <v>367</v>
      </c>
      <c r="C148" s="27" t="s">
        <v>114</v>
      </c>
      <c r="D148" s="27">
        <v>2017</v>
      </c>
      <c r="E148" s="6">
        <f>H148+J148+L148</f>
        <v>51000</v>
      </c>
      <c r="F148" s="6"/>
      <c r="G148" s="6">
        <f>I148+K148+M148</f>
        <v>55179.4</v>
      </c>
      <c r="H148" s="6"/>
      <c r="I148" s="6"/>
      <c r="J148" s="6">
        <v>51000</v>
      </c>
      <c r="K148" s="6">
        <v>55179.4</v>
      </c>
      <c r="L148" s="6"/>
      <c r="M148" s="6"/>
      <c r="N148" s="36" t="s">
        <v>552</v>
      </c>
      <c r="O148" s="67"/>
      <c r="P148" s="61"/>
      <c r="Q148" s="2"/>
      <c r="R148" s="2"/>
      <c r="S148" s="2"/>
      <c r="T148" s="2"/>
      <c r="U148" s="2"/>
      <c r="V148" s="2"/>
      <c r="W148" s="2"/>
    </row>
    <row r="149" spans="1:23" s="1" customFormat="1" ht="57" customHeight="1">
      <c r="A149" s="27" t="s">
        <v>273</v>
      </c>
      <c r="B149" s="29" t="s">
        <v>174</v>
      </c>
      <c r="C149" s="27" t="s">
        <v>114</v>
      </c>
      <c r="D149" s="27">
        <v>2017</v>
      </c>
      <c r="E149" s="6">
        <f>H149+J149+L149</f>
        <v>640000</v>
      </c>
      <c r="F149" s="6"/>
      <c r="G149" s="6">
        <f aca="true" t="shared" si="30" ref="G149:G156">I149+K149</f>
        <v>925476</v>
      </c>
      <c r="H149" s="6"/>
      <c r="I149" s="6">
        <v>393700</v>
      </c>
      <c r="J149" s="6">
        <v>640000</v>
      </c>
      <c r="K149" s="6">
        <v>531776</v>
      </c>
      <c r="L149" s="6"/>
      <c r="M149" s="6"/>
      <c r="N149" s="36" t="s">
        <v>553</v>
      </c>
      <c r="O149" s="67"/>
      <c r="P149" s="61"/>
      <c r="Q149" s="2"/>
      <c r="R149" s="2"/>
      <c r="S149" s="2"/>
      <c r="T149" s="2"/>
      <c r="U149" s="2"/>
      <c r="V149" s="2"/>
      <c r="W149" s="2"/>
    </row>
    <row r="150" spans="1:23" s="1" customFormat="1" ht="51" customHeight="1">
      <c r="A150" s="27" t="s">
        <v>274</v>
      </c>
      <c r="B150" s="29" t="s">
        <v>175</v>
      </c>
      <c r="C150" s="27" t="s">
        <v>114</v>
      </c>
      <c r="D150" s="27">
        <v>2017</v>
      </c>
      <c r="E150" s="6">
        <f>H150+J150</f>
        <v>1576</v>
      </c>
      <c r="F150" s="6"/>
      <c r="G150" s="6">
        <f t="shared" si="30"/>
        <v>6213.1</v>
      </c>
      <c r="H150" s="6"/>
      <c r="I150" s="6"/>
      <c r="J150" s="6">
        <v>1576</v>
      </c>
      <c r="K150" s="6">
        <v>6213.1</v>
      </c>
      <c r="L150" s="6"/>
      <c r="M150" s="6"/>
      <c r="N150" s="36" t="s">
        <v>521</v>
      </c>
      <c r="O150" s="67"/>
      <c r="P150" s="61"/>
      <c r="Q150" s="2"/>
      <c r="R150" s="2"/>
      <c r="S150" s="2"/>
      <c r="T150" s="2"/>
      <c r="U150" s="2"/>
      <c r="V150" s="2"/>
      <c r="W150" s="2"/>
    </row>
    <row r="151" spans="1:23" s="1" customFormat="1" ht="62.25" customHeight="1">
      <c r="A151" s="27" t="s">
        <v>275</v>
      </c>
      <c r="B151" s="29" t="s">
        <v>176</v>
      </c>
      <c r="C151" s="27" t="s">
        <v>114</v>
      </c>
      <c r="D151" s="27">
        <v>2017</v>
      </c>
      <c r="E151" s="6">
        <f>H151+J151+L151</f>
        <v>27955</v>
      </c>
      <c r="F151" s="6"/>
      <c r="G151" s="6">
        <f t="shared" si="30"/>
        <v>29239.9</v>
      </c>
      <c r="H151" s="6"/>
      <c r="I151" s="6"/>
      <c r="J151" s="6">
        <v>27955</v>
      </c>
      <c r="K151" s="6">
        <v>29239.9</v>
      </c>
      <c r="L151" s="6"/>
      <c r="M151" s="6"/>
      <c r="N151" s="36" t="s">
        <v>509</v>
      </c>
      <c r="O151" s="67"/>
      <c r="P151" s="61"/>
      <c r="Q151" s="2"/>
      <c r="R151" s="2"/>
      <c r="S151" s="2"/>
      <c r="T151" s="2"/>
      <c r="U151" s="2"/>
      <c r="V151" s="2"/>
      <c r="W151" s="2"/>
    </row>
    <row r="152" spans="1:23" s="1" customFormat="1" ht="212.25" customHeight="1">
      <c r="A152" s="27" t="s">
        <v>276</v>
      </c>
      <c r="B152" s="29" t="s">
        <v>177</v>
      </c>
      <c r="C152" s="27" t="s">
        <v>114</v>
      </c>
      <c r="D152" s="27">
        <v>2017</v>
      </c>
      <c r="E152" s="6">
        <f>H152+J152</f>
        <v>7930</v>
      </c>
      <c r="F152" s="6"/>
      <c r="G152" s="6">
        <f t="shared" si="30"/>
        <v>4395.6</v>
      </c>
      <c r="H152" s="6"/>
      <c r="I152" s="6"/>
      <c r="J152" s="6">
        <v>7930</v>
      </c>
      <c r="K152" s="6">
        <v>4395.6</v>
      </c>
      <c r="L152" s="6"/>
      <c r="M152" s="6"/>
      <c r="N152" s="36" t="s">
        <v>603</v>
      </c>
      <c r="O152" s="67"/>
      <c r="P152" s="61"/>
      <c r="Q152" s="2"/>
      <c r="R152" s="2"/>
      <c r="S152" s="2"/>
      <c r="T152" s="2"/>
      <c r="U152" s="2"/>
      <c r="V152" s="2"/>
      <c r="W152" s="2"/>
    </row>
    <row r="153" spans="1:23" s="1" customFormat="1" ht="57.75" customHeight="1">
      <c r="A153" s="27" t="s">
        <v>277</v>
      </c>
      <c r="B153" s="29" t="s">
        <v>178</v>
      </c>
      <c r="C153" s="27" t="s">
        <v>114</v>
      </c>
      <c r="D153" s="27">
        <v>2017</v>
      </c>
      <c r="E153" s="6">
        <f>H153+J153</f>
        <v>1500</v>
      </c>
      <c r="F153" s="6"/>
      <c r="G153" s="6">
        <f t="shared" si="30"/>
        <v>4192.3</v>
      </c>
      <c r="H153" s="6"/>
      <c r="I153" s="6"/>
      <c r="J153" s="6">
        <v>1500</v>
      </c>
      <c r="K153" s="6">
        <v>4192.3</v>
      </c>
      <c r="L153" s="6"/>
      <c r="M153" s="6"/>
      <c r="N153" s="36" t="s">
        <v>554</v>
      </c>
      <c r="O153" s="67"/>
      <c r="P153" s="61"/>
      <c r="Q153" s="2"/>
      <c r="R153" s="2"/>
      <c r="S153" s="2"/>
      <c r="T153" s="2"/>
      <c r="U153" s="2"/>
      <c r="V153" s="2"/>
      <c r="W153" s="2"/>
    </row>
    <row r="154" spans="1:23" s="1" customFormat="1" ht="224.25" customHeight="1">
      <c r="A154" s="27" t="s">
        <v>278</v>
      </c>
      <c r="B154" s="29" t="s">
        <v>415</v>
      </c>
      <c r="C154" s="27" t="s">
        <v>114</v>
      </c>
      <c r="D154" s="27">
        <v>2017</v>
      </c>
      <c r="E154" s="6">
        <f>H154+J154</f>
        <v>14476.4</v>
      </c>
      <c r="F154" s="6"/>
      <c r="G154" s="6">
        <f t="shared" si="30"/>
        <v>20350.5</v>
      </c>
      <c r="H154" s="6"/>
      <c r="I154" s="6"/>
      <c r="J154" s="6">
        <v>14476.4</v>
      </c>
      <c r="K154" s="6">
        <v>20350.5</v>
      </c>
      <c r="L154" s="6"/>
      <c r="M154" s="6"/>
      <c r="N154" s="36" t="s">
        <v>510</v>
      </c>
      <c r="O154" s="67"/>
      <c r="P154" s="61"/>
      <c r="Q154" s="2"/>
      <c r="R154" s="2"/>
      <c r="S154" s="2"/>
      <c r="T154" s="2"/>
      <c r="U154" s="2"/>
      <c r="V154" s="2"/>
      <c r="W154" s="2"/>
    </row>
    <row r="155" spans="1:23" s="1" customFormat="1" ht="66" customHeight="1">
      <c r="A155" s="27" t="s">
        <v>279</v>
      </c>
      <c r="B155" s="29" t="s">
        <v>320</v>
      </c>
      <c r="C155" s="27" t="s">
        <v>114</v>
      </c>
      <c r="D155" s="27">
        <v>2017</v>
      </c>
      <c r="E155" s="6">
        <f>H155+J155+L155</f>
        <v>2100</v>
      </c>
      <c r="F155" s="6" t="e">
        <f>#REF!+#REF!+#REF!+#REF!+#REF!</f>
        <v>#REF!</v>
      </c>
      <c r="G155" s="6">
        <f t="shared" si="30"/>
        <v>1348.3</v>
      </c>
      <c r="H155" s="6"/>
      <c r="I155" s="6"/>
      <c r="J155" s="6">
        <v>2100</v>
      </c>
      <c r="K155" s="6">
        <v>1348.3</v>
      </c>
      <c r="L155" s="6"/>
      <c r="M155" s="6"/>
      <c r="N155" s="36" t="s">
        <v>451</v>
      </c>
      <c r="O155" s="67"/>
      <c r="P155" s="61"/>
      <c r="Q155" s="2"/>
      <c r="R155" s="2"/>
      <c r="S155" s="2"/>
      <c r="T155" s="2"/>
      <c r="U155" s="2"/>
      <c r="V155" s="2"/>
      <c r="W155" s="2"/>
    </row>
    <row r="156" spans="1:23" s="1" customFormat="1" ht="27.75" customHeight="1">
      <c r="A156" s="27" t="s">
        <v>280</v>
      </c>
      <c r="B156" s="29" t="s">
        <v>367</v>
      </c>
      <c r="C156" s="27" t="s">
        <v>114</v>
      </c>
      <c r="D156" s="27">
        <v>2017</v>
      </c>
      <c r="E156" s="6">
        <f>H156+J156+L156</f>
        <v>51000</v>
      </c>
      <c r="F156" s="6" t="e">
        <f>#REF!+#REF!+#REF!+#REF!+#REF!</f>
        <v>#REF!</v>
      </c>
      <c r="G156" s="6">
        <f t="shared" si="30"/>
        <v>55179.4</v>
      </c>
      <c r="H156" s="6"/>
      <c r="I156" s="6"/>
      <c r="J156" s="6">
        <v>51000</v>
      </c>
      <c r="K156" s="6">
        <v>55179.4</v>
      </c>
      <c r="L156" s="6"/>
      <c r="M156" s="6"/>
      <c r="N156" s="6"/>
      <c r="O156" s="67"/>
      <c r="P156" s="61"/>
      <c r="Q156" s="2"/>
      <c r="R156" s="2"/>
      <c r="S156" s="2"/>
      <c r="T156" s="2"/>
      <c r="U156" s="2"/>
      <c r="V156" s="2"/>
      <c r="W156" s="2"/>
    </row>
    <row r="157" spans="1:23" s="1" customFormat="1" ht="27" customHeight="1">
      <c r="A157" s="27" t="s">
        <v>155</v>
      </c>
      <c r="B157" s="29" t="s">
        <v>24</v>
      </c>
      <c r="C157" s="27" t="s">
        <v>114</v>
      </c>
      <c r="D157" s="27">
        <v>2017</v>
      </c>
      <c r="E157" s="6">
        <f>E158+E159+E160</f>
        <v>350415.5</v>
      </c>
      <c r="F157" s="6" t="e">
        <f>F158+F159+F160</f>
        <v>#REF!</v>
      </c>
      <c r="G157" s="6">
        <f>G158+G159+G160</f>
        <v>418863.39999999997</v>
      </c>
      <c r="H157" s="6"/>
      <c r="I157" s="6">
        <f>I158</f>
        <v>83423.4</v>
      </c>
      <c r="J157" s="6">
        <f>J158+J159+J160</f>
        <v>350415.5</v>
      </c>
      <c r="K157" s="6">
        <f>K158+K159+K160</f>
        <v>335440</v>
      </c>
      <c r="L157" s="6"/>
      <c r="M157" s="6"/>
      <c r="N157" s="6"/>
      <c r="O157" s="73"/>
      <c r="P157" s="61"/>
      <c r="Q157" s="2"/>
      <c r="R157" s="5"/>
      <c r="S157" s="2"/>
      <c r="T157" s="2"/>
      <c r="U157" s="2"/>
      <c r="V157" s="2"/>
      <c r="W157" s="2"/>
    </row>
    <row r="158" spans="1:23" s="3" customFormat="1" ht="124.5" customHeight="1">
      <c r="A158" s="27" t="s">
        <v>281</v>
      </c>
      <c r="B158" s="29" t="s">
        <v>180</v>
      </c>
      <c r="C158" s="27" t="s">
        <v>114</v>
      </c>
      <c r="D158" s="27">
        <v>2017</v>
      </c>
      <c r="E158" s="6">
        <f>H158+J158+L158</f>
        <v>336122.5</v>
      </c>
      <c r="F158" s="6"/>
      <c r="G158" s="6">
        <f aca="true" t="shared" si="31" ref="G158:G164">I158+K158+M158</f>
        <v>412076.6</v>
      </c>
      <c r="H158" s="6"/>
      <c r="I158" s="6">
        <v>83423.4</v>
      </c>
      <c r="J158" s="6">
        <v>336122.5</v>
      </c>
      <c r="K158" s="6">
        <v>328653.2</v>
      </c>
      <c r="L158" s="6"/>
      <c r="M158" s="6"/>
      <c r="N158" s="36" t="s">
        <v>555</v>
      </c>
      <c r="O158" s="67"/>
      <c r="P158" s="61"/>
      <c r="Q158" s="4"/>
      <c r="R158" s="4"/>
      <c r="S158" s="4"/>
      <c r="T158" s="4"/>
      <c r="U158" s="4"/>
      <c r="V158" s="4"/>
      <c r="W158" s="4"/>
    </row>
    <row r="159" spans="1:23" s="3" customFormat="1" ht="79.5" customHeight="1">
      <c r="A159" s="27" t="s">
        <v>282</v>
      </c>
      <c r="B159" s="29" t="s">
        <v>181</v>
      </c>
      <c r="C159" s="27" t="s">
        <v>114</v>
      </c>
      <c r="D159" s="27">
        <v>2017</v>
      </c>
      <c r="E159" s="6">
        <f>H159+J159</f>
        <v>4000</v>
      </c>
      <c r="F159" s="6" t="e">
        <f>#REF!+#REF!+#REF!+#REF!+#REF!</f>
        <v>#REF!</v>
      </c>
      <c r="G159" s="6">
        <f t="shared" si="31"/>
        <v>1881.6</v>
      </c>
      <c r="H159" s="6"/>
      <c r="I159" s="6"/>
      <c r="J159" s="6">
        <v>4000</v>
      </c>
      <c r="K159" s="6">
        <v>1881.6</v>
      </c>
      <c r="L159" s="6"/>
      <c r="M159" s="6"/>
      <c r="N159" s="36" t="s">
        <v>447</v>
      </c>
      <c r="O159" s="67"/>
      <c r="P159" s="61"/>
      <c r="Q159" s="4"/>
      <c r="R159" s="4"/>
      <c r="S159" s="4"/>
      <c r="T159" s="4"/>
      <c r="U159" s="4"/>
      <c r="V159" s="4"/>
      <c r="W159" s="4"/>
    </row>
    <row r="160" spans="1:23" s="3" customFormat="1" ht="50.25" customHeight="1">
      <c r="A160" s="27" t="s">
        <v>283</v>
      </c>
      <c r="B160" s="29" t="s">
        <v>182</v>
      </c>
      <c r="C160" s="27" t="s">
        <v>114</v>
      </c>
      <c r="D160" s="27">
        <v>2017</v>
      </c>
      <c r="E160" s="6">
        <f>H160+J160</f>
        <v>10293</v>
      </c>
      <c r="F160" s="6"/>
      <c r="G160" s="6">
        <f t="shared" si="31"/>
        <v>4905.2</v>
      </c>
      <c r="H160" s="6"/>
      <c r="I160" s="6"/>
      <c r="J160" s="6">
        <v>10293</v>
      </c>
      <c r="K160" s="6">
        <v>4905.2</v>
      </c>
      <c r="L160" s="6"/>
      <c r="M160" s="6"/>
      <c r="N160" s="36" t="s">
        <v>448</v>
      </c>
      <c r="O160" s="67"/>
      <c r="P160" s="61"/>
      <c r="Q160" s="4"/>
      <c r="R160" s="4"/>
      <c r="S160" s="4"/>
      <c r="T160" s="4"/>
      <c r="U160" s="4"/>
      <c r="V160" s="4"/>
      <c r="W160" s="4"/>
    </row>
    <row r="161" spans="1:23" s="3" customFormat="1" ht="58.5" customHeight="1">
      <c r="A161" s="27" t="s">
        <v>183</v>
      </c>
      <c r="B161" s="29" t="s">
        <v>156</v>
      </c>
      <c r="C161" s="27" t="s">
        <v>114</v>
      </c>
      <c r="D161" s="27">
        <v>2017</v>
      </c>
      <c r="E161" s="6">
        <f>H161+J161</f>
        <v>11278.8</v>
      </c>
      <c r="F161" s="6"/>
      <c r="G161" s="6">
        <f>I161+K161+M161</f>
        <v>10077.4</v>
      </c>
      <c r="H161" s="6">
        <v>3278.8</v>
      </c>
      <c r="I161" s="6">
        <v>345.1</v>
      </c>
      <c r="J161" s="6">
        <v>8000</v>
      </c>
      <c r="K161" s="6">
        <v>9732.3</v>
      </c>
      <c r="L161" s="6"/>
      <c r="M161" s="6"/>
      <c r="N161" s="36" t="s">
        <v>556</v>
      </c>
      <c r="O161" s="67"/>
      <c r="P161" s="61"/>
      <c r="Q161" s="4"/>
      <c r="R161" s="4"/>
      <c r="S161" s="4"/>
      <c r="T161" s="4"/>
      <c r="U161" s="4"/>
      <c r="V161" s="4"/>
      <c r="W161" s="4"/>
    </row>
    <row r="162" spans="1:23" s="3" customFormat="1" ht="70.5" customHeight="1">
      <c r="A162" s="27" t="s">
        <v>185</v>
      </c>
      <c r="B162" s="29" t="s">
        <v>184</v>
      </c>
      <c r="C162" s="27" t="s">
        <v>114</v>
      </c>
      <c r="D162" s="27">
        <v>2017</v>
      </c>
      <c r="E162" s="6">
        <f>H162+J162</f>
        <v>990000</v>
      </c>
      <c r="F162" s="6" t="e">
        <f>#REF!+#REF!+#REF!+#REF!+#REF!</f>
        <v>#REF!</v>
      </c>
      <c r="G162" s="31">
        <f t="shared" si="31"/>
        <v>2058532</v>
      </c>
      <c r="H162" s="6"/>
      <c r="I162" s="6">
        <v>1041076.8</v>
      </c>
      <c r="J162" s="6">
        <v>990000</v>
      </c>
      <c r="K162" s="6">
        <v>1017455.2</v>
      </c>
      <c r="L162" s="6"/>
      <c r="M162" s="6"/>
      <c r="N162" s="36" t="s">
        <v>557</v>
      </c>
      <c r="O162" s="67"/>
      <c r="P162" s="61"/>
      <c r="Q162" s="4"/>
      <c r="R162" s="4"/>
      <c r="S162" s="4"/>
      <c r="T162" s="4"/>
      <c r="U162" s="4"/>
      <c r="V162" s="4"/>
      <c r="W162" s="4"/>
    </row>
    <row r="163" spans="1:23" s="3" customFormat="1" ht="45" customHeight="1">
      <c r="A163" s="27" t="s">
        <v>365</v>
      </c>
      <c r="B163" s="29" t="s">
        <v>366</v>
      </c>
      <c r="C163" s="27" t="s">
        <v>114</v>
      </c>
      <c r="D163" s="27">
        <v>2017</v>
      </c>
      <c r="E163" s="6">
        <v>1250</v>
      </c>
      <c r="F163" s="6" t="e">
        <f>#REF!+#REF!+#REF!+#REF!+#REF!</f>
        <v>#REF!</v>
      </c>
      <c r="G163" s="6">
        <f t="shared" si="31"/>
        <v>3455.2</v>
      </c>
      <c r="H163" s="6"/>
      <c r="I163" s="6"/>
      <c r="J163" s="6">
        <v>1250</v>
      </c>
      <c r="K163" s="6">
        <v>3455.2</v>
      </c>
      <c r="L163" s="6"/>
      <c r="M163" s="6"/>
      <c r="N163" s="36" t="s">
        <v>522</v>
      </c>
      <c r="O163" s="67"/>
      <c r="P163" s="61"/>
      <c r="Q163" s="4"/>
      <c r="R163" s="4"/>
      <c r="S163" s="4"/>
      <c r="T163" s="4"/>
      <c r="U163" s="4"/>
      <c r="V163" s="4"/>
      <c r="W163" s="4"/>
    </row>
    <row r="164" spans="1:23" s="3" customFormat="1" ht="39.75" customHeight="1">
      <c r="A164" s="27" t="s">
        <v>380</v>
      </c>
      <c r="B164" s="29" t="s">
        <v>382</v>
      </c>
      <c r="C164" s="27" t="s">
        <v>114</v>
      </c>
      <c r="D164" s="27">
        <v>2017</v>
      </c>
      <c r="E164" s="6">
        <v>14500</v>
      </c>
      <c r="F164" s="6" t="e">
        <f>#REF!+#REF!+#REF!+#REF!+#REF!</f>
        <v>#REF!</v>
      </c>
      <c r="G164" s="6">
        <f t="shared" si="31"/>
        <v>11849.2</v>
      </c>
      <c r="H164" s="6"/>
      <c r="I164" s="6"/>
      <c r="J164" s="6">
        <v>14500</v>
      </c>
      <c r="K164" s="6">
        <v>11849.2</v>
      </c>
      <c r="L164" s="6"/>
      <c r="M164" s="6"/>
      <c r="N164" s="36" t="s">
        <v>558</v>
      </c>
      <c r="O164" s="67"/>
      <c r="P164" s="61"/>
      <c r="Q164" s="4"/>
      <c r="R164" s="4"/>
      <c r="S164" s="4"/>
      <c r="T164" s="4"/>
      <c r="U164" s="4"/>
      <c r="V164" s="4"/>
      <c r="W164" s="4"/>
    </row>
    <row r="165" spans="1:23" s="3" customFormat="1" ht="41.25" customHeight="1">
      <c r="A165" s="27" t="s">
        <v>381</v>
      </c>
      <c r="B165" s="29" t="s">
        <v>416</v>
      </c>
      <c r="C165" s="27" t="s">
        <v>114</v>
      </c>
      <c r="D165" s="27">
        <v>2017</v>
      </c>
      <c r="E165" s="6">
        <v>3280</v>
      </c>
      <c r="F165" s="6" t="e">
        <f>#REF!+#REF!+#REF!+#REF!+#REF!</f>
        <v>#REF!</v>
      </c>
      <c r="G165" s="6">
        <f>I165+K165</f>
        <v>2804.2</v>
      </c>
      <c r="H165" s="6"/>
      <c r="I165" s="6"/>
      <c r="J165" s="6">
        <v>3280</v>
      </c>
      <c r="K165" s="6">
        <v>2804.2</v>
      </c>
      <c r="L165" s="6"/>
      <c r="M165" s="6"/>
      <c r="N165" s="36" t="s">
        <v>559</v>
      </c>
      <c r="O165" s="67"/>
      <c r="P165" s="61"/>
      <c r="Q165" s="4"/>
      <c r="R165" s="4"/>
      <c r="S165" s="4"/>
      <c r="T165" s="4"/>
      <c r="U165" s="4"/>
      <c r="V165" s="4"/>
      <c r="W165" s="4"/>
    </row>
    <row r="166" spans="1:23" s="3" customFormat="1" ht="19.5" customHeight="1">
      <c r="A166" s="96" t="s">
        <v>76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81"/>
      <c r="P166" s="77"/>
      <c r="Q166" s="4"/>
      <c r="R166" s="4"/>
      <c r="S166" s="4"/>
      <c r="T166" s="4"/>
      <c r="U166" s="4"/>
      <c r="V166" s="4"/>
      <c r="W166" s="4"/>
    </row>
    <row r="167" spans="1:23" s="3" customFormat="1" ht="19.5" customHeight="1">
      <c r="A167" s="56"/>
      <c r="B167" s="28" t="s">
        <v>32</v>
      </c>
      <c r="C167" s="56"/>
      <c r="D167" s="47">
        <v>2017</v>
      </c>
      <c r="E167" s="13">
        <f>E168+E169</f>
        <v>132344.1</v>
      </c>
      <c r="F167" s="13">
        <f aca="true" t="shared" si="32" ref="F167:K167">F168+F169</f>
        <v>0</v>
      </c>
      <c r="G167" s="13">
        <f t="shared" si="32"/>
        <v>174896.2</v>
      </c>
      <c r="H167" s="13">
        <f t="shared" si="32"/>
        <v>0</v>
      </c>
      <c r="I167" s="13">
        <f t="shared" si="32"/>
        <v>57146.4</v>
      </c>
      <c r="J167" s="13">
        <f t="shared" si="32"/>
        <v>132344.1</v>
      </c>
      <c r="K167" s="13">
        <f t="shared" si="32"/>
        <v>117749.79999999999</v>
      </c>
      <c r="L167" s="13"/>
      <c r="M167" s="13"/>
      <c r="N167" s="13"/>
      <c r="O167" s="90"/>
      <c r="P167" s="76"/>
      <c r="Q167" s="8"/>
      <c r="R167" s="8"/>
      <c r="S167" s="4"/>
      <c r="T167" s="4"/>
      <c r="U167" s="4"/>
      <c r="V167" s="4"/>
      <c r="W167" s="4"/>
    </row>
    <row r="168" spans="1:23" s="1" customFormat="1" ht="120" customHeight="1">
      <c r="A168" s="27" t="s">
        <v>74</v>
      </c>
      <c r="B168" s="29" t="s">
        <v>385</v>
      </c>
      <c r="C168" s="27" t="s">
        <v>114</v>
      </c>
      <c r="D168" s="27">
        <v>2017</v>
      </c>
      <c r="E168" s="6">
        <f>H168+J168+L168</f>
        <v>79772.7</v>
      </c>
      <c r="F168" s="6"/>
      <c r="G168" s="6">
        <f>I168+K168</f>
        <v>112601.7</v>
      </c>
      <c r="H168" s="6"/>
      <c r="I168" s="6">
        <v>31758.5</v>
      </c>
      <c r="J168" s="6">
        <v>79772.7</v>
      </c>
      <c r="K168" s="6">
        <v>80843.2</v>
      </c>
      <c r="L168" s="6"/>
      <c r="M168" s="6"/>
      <c r="N168" s="36" t="s">
        <v>575</v>
      </c>
      <c r="O168" s="67"/>
      <c r="P168" s="61"/>
      <c r="Q168" s="2"/>
      <c r="R168" s="2"/>
      <c r="S168" s="2"/>
      <c r="T168" s="2"/>
      <c r="U168" s="2"/>
      <c r="V168" s="2"/>
      <c r="W168" s="2"/>
    </row>
    <row r="169" spans="1:23" s="1" customFormat="1" ht="93" customHeight="1">
      <c r="A169" s="27" t="s">
        <v>123</v>
      </c>
      <c r="B169" s="29" t="s">
        <v>463</v>
      </c>
      <c r="C169" s="27" t="s">
        <v>114</v>
      </c>
      <c r="D169" s="27">
        <v>2017</v>
      </c>
      <c r="E169" s="51">
        <f>J169</f>
        <v>52571.4</v>
      </c>
      <c r="F169" s="6"/>
      <c r="G169" s="6">
        <f>I169+K169+M169</f>
        <v>62294.5</v>
      </c>
      <c r="H169" s="6"/>
      <c r="I169" s="6">
        <v>25387.9</v>
      </c>
      <c r="J169" s="6">
        <v>52571.4</v>
      </c>
      <c r="K169" s="6">
        <v>36906.6</v>
      </c>
      <c r="L169" s="6"/>
      <c r="M169" s="6"/>
      <c r="N169" s="36" t="s">
        <v>560</v>
      </c>
      <c r="O169" s="67"/>
      <c r="P169" s="61"/>
      <c r="Q169" s="2"/>
      <c r="R169" s="2"/>
      <c r="S169" s="2"/>
      <c r="T169" s="2"/>
      <c r="U169" s="2"/>
      <c r="V169" s="2"/>
      <c r="W169" s="2"/>
    </row>
    <row r="170" spans="1:16" ht="24.75" customHeight="1">
      <c r="A170" s="96" t="s">
        <v>75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81"/>
      <c r="P170" s="77"/>
    </row>
    <row r="171" spans="1:17" ht="27.75" customHeight="1">
      <c r="A171" s="56"/>
      <c r="B171" s="28" t="s">
        <v>32</v>
      </c>
      <c r="C171" s="56"/>
      <c r="D171" s="56">
        <v>2017</v>
      </c>
      <c r="E171" s="13">
        <f>E172+E173+E174</f>
        <v>11914</v>
      </c>
      <c r="F171" s="13" t="e">
        <f aca="true" t="shared" si="33" ref="F171:K171">F172+F173+F174</f>
        <v>#REF!</v>
      </c>
      <c r="G171" s="13">
        <f t="shared" si="33"/>
        <v>2705.9</v>
      </c>
      <c r="H171" s="13"/>
      <c r="I171" s="13"/>
      <c r="J171" s="13">
        <f t="shared" si="33"/>
        <v>11914</v>
      </c>
      <c r="K171" s="13">
        <f t="shared" si="33"/>
        <v>2705.9</v>
      </c>
      <c r="L171" s="13"/>
      <c r="M171" s="13"/>
      <c r="N171" s="13"/>
      <c r="O171" s="82"/>
      <c r="P171" s="78"/>
      <c r="Q171" s="20"/>
    </row>
    <row r="172" spans="1:23" s="3" customFormat="1" ht="131.25" customHeight="1">
      <c r="A172" s="27" t="s">
        <v>77</v>
      </c>
      <c r="B172" s="29" t="s">
        <v>333</v>
      </c>
      <c r="C172" s="27" t="s">
        <v>114</v>
      </c>
      <c r="D172" s="27">
        <v>2017</v>
      </c>
      <c r="E172" s="6">
        <f>H172+J172</f>
        <v>8372</v>
      </c>
      <c r="F172" s="6"/>
      <c r="G172" s="6">
        <v>0</v>
      </c>
      <c r="H172" s="6"/>
      <c r="I172" s="6"/>
      <c r="J172" s="6">
        <v>8372</v>
      </c>
      <c r="K172" s="6">
        <v>0</v>
      </c>
      <c r="L172" s="13"/>
      <c r="M172" s="13"/>
      <c r="N172" s="36" t="s">
        <v>503</v>
      </c>
      <c r="O172" s="91"/>
      <c r="P172" s="84"/>
      <c r="Q172" s="4"/>
      <c r="R172" s="4"/>
      <c r="S172" s="4"/>
      <c r="T172" s="4"/>
      <c r="U172" s="4"/>
      <c r="V172" s="4"/>
      <c r="W172" s="4"/>
    </row>
    <row r="173" spans="1:23" s="3" customFormat="1" ht="62.25" customHeight="1">
      <c r="A173" s="27" t="s">
        <v>118</v>
      </c>
      <c r="B173" s="29" t="s">
        <v>321</v>
      </c>
      <c r="C173" s="27" t="s">
        <v>114</v>
      </c>
      <c r="D173" s="27">
        <v>2017</v>
      </c>
      <c r="E173" s="6">
        <v>1000</v>
      </c>
      <c r="F173" s="6" t="e">
        <f>#REF!+#REF!+#REF!+#REF!+#REF!</f>
        <v>#REF!</v>
      </c>
      <c r="G173" s="6">
        <f>I173+K173</f>
        <v>163.4</v>
      </c>
      <c r="H173" s="6"/>
      <c r="I173" s="6"/>
      <c r="J173" s="6">
        <v>1000</v>
      </c>
      <c r="K173" s="6">
        <v>163.4</v>
      </c>
      <c r="L173" s="13"/>
      <c r="M173" s="13"/>
      <c r="N173" s="36" t="s">
        <v>504</v>
      </c>
      <c r="O173" s="91"/>
      <c r="P173" s="84"/>
      <c r="Q173" s="4"/>
      <c r="R173" s="4"/>
      <c r="S173" s="4"/>
      <c r="T173" s="4"/>
      <c r="U173" s="4"/>
      <c r="V173" s="4"/>
      <c r="W173" s="4"/>
    </row>
    <row r="174" spans="1:23" s="3" customFormat="1" ht="54" customHeight="1">
      <c r="A174" s="27" t="s">
        <v>154</v>
      </c>
      <c r="B174" s="29" t="s">
        <v>128</v>
      </c>
      <c r="C174" s="27" t="s">
        <v>114</v>
      </c>
      <c r="D174" s="27">
        <v>2017</v>
      </c>
      <c r="E174" s="6">
        <f>J174+H174+L174</f>
        <v>2542</v>
      </c>
      <c r="F174" s="6">
        <f>H174+J174</f>
        <v>2542</v>
      </c>
      <c r="G174" s="6">
        <f>I174+K174</f>
        <v>2542.5</v>
      </c>
      <c r="H174" s="6"/>
      <c r="I174" s="6"/>
      <c r="J174" s="6">
        <v>2542</v>
      </c>
      <c r="K174" s="6">
        <v>2542.5</v>
      </c>
      <c r="L174" s="6"/>
      <c r="M174" s="6"/>
      <c r="N174" s="36" t="s">
        <v>604</v>
      </c>
      <c r="O174" s="91"/>
      <c r="P174" s="84"/>
      <c r="Q174" s="4"/>
      <c r="R174" s="4"/>
      <c r="S174" s="4"/>
      <c r="T174" s="4"/>
      <c r="U174" s="4"/>
      <c r="V174" s="4"/>
      <c r="W174" s="4"/>
    </row>
    <row r="175" spans="1:16" ht="14.25" customHeight="1">
      <c r="A175" s="96" t="s">
        <v>78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71"/>
      <c r="P175" s="68"/>
    </row>
    <row r="176" spans="1:19" ht="12.75" customHeight="1">
      <c r="A176" s="56"/>
      <c r="B176" s="28" t="s">
        <v>32</v>
      </c>
      <c r="C176" s="56"/>
      <c r="D176" s="56">
        <v>2017</v>
      </c>
      <c r="E176" s="13">
        <f>E177+E178+E179+E180</f>
        <v>293918.1</v>
      </c>
      <c r="F176" s="13">
        <f aca="true" t="shared" si="34" ref="F176:K176">F177+F178+F179+F180</f>
        <v>275550.5</v>
      </c>
      <c r="G176" s="13">
        <f>G177+G178+G179+G180</f>
        <v>347343.80000000005</v>
      </c>
      <c r="H176" s="13">
        <f t="shared" si="34"/>
        <v>1167.6</v>
      </c>
      <c r="I176" s="13">
        <f t="shared" si="34"/>
        <v>0</v>
      </c>
      <c r="J176" s="13">
        <f t="shared" si="34"/>
        <v>292750.5</v>
      </c>
      <c r="K176" s="13">
        <f t="shared" si="34"/>
        <v>347343.80000000005</v>
      </c>
      <c r="L176" s="13"/>
      <c r="M176" s="13"/>
      <c r="N176" s="13"/>
      <c r="O176" s="80"/>
      <c r="P176" s="76"/>
      <c r="R176" s="5">
        <f>H176+J176</f>
        <v>293918.1</v>
      </c>
      <c r="S176" s="5">
        <f>I176+K176</f>
        <v>347343.80000000005</v>
      </c>
    </row>
    <row r="177" spans="1:23" s="3" customFormat="1" ht="119.25" customHeight="1">
      <c r="A177" s="27" t="s">
        <v>79</v>
      </c>
      <c r="B177" s="29" t="s">
        <v>122</v>
      </c>
      <c r="C177" s="27" t="s">
        <v>114</v>
      </c>
      <c r="D177" s="27">
        <v>2017</v>
      </c>
      <c r="E177" s="6">
        <f>H177+J177+L177</f>
        <v>18367.6</v>
      </c>
      <c r="F177" s="6"/>
      <c r="G177" s="6">
        <v>3276</v>
      </c>
      <c r="H177" s="6">
        <v>1167.6</v>
      </c>
      <c r="I177" s="6">
        <v>0</v>
      </c>
      <c r="J177" s="6">
        <v>17200</v>
      </c>
      <c r="K177" s="6">
        <v>3276</v>
      </c>
      <c r="L177" s="6"/>
      <c r="M177" s="6"/>
      <c r="N177" s="36" t="s">
        <v>632</v>
      </c>
      <c r="O177" s="67"/>
      <c r="P177" s="61"/>
      <c r="Q177" s="4"/>
      <c r="R177" s="4"/>
      <c r="S177" s="4"/>
      <c r="T177" s="4"/>
      <c r="U177" s="4"/>
      <c r="V177" s="4"/>
      <c r="W177" s="4"/>
    </row>
    <row r="178" spans="1:23" s="3" customFormat="1" ht="123.75" customHeight="1">
      <c r="A178" s="27" t="s">
        <v>80</v>
      </c>
      <c r="B178" s="29" t="s">
        <v>82</v>
      </c>
      <c r="C178" s="27" t="s">
        <v>114</v>
      </c>
      <c r="D178" s="27">
        <v>2017</v>
      </c>
      <c r="E178" s="6">
        <f>J178</f>
        <v>14275.5</v>
      </c>
      <c r="F178" s="6">
        <f>H178+J178</f>
        <v>14275.5</v>
      </c>
      <c r="G178" s="6">
        <f>I178+K178+M178</f>
        <v>6865.7</v>
      </c>
      <c r="H178" s="6"/>
      <c r="I178" s="6"/>
      <c r="J178" s="6">
        <v>14275.5</v>
      </c>
      <c r="K178" s="6">
        <v>6865.7</v>
      </c>
      <c r="L178" s="6"/>
      <c r="M178" s="6"/>
      <c r="N178" s="36" t="s">
        <v>561</v>
      </c>
      <c r="O178" s="67"/>
      <c r="P178" s="61"/>
      <c r="Q178" s="4"/>
      <c r="R178" s="4"/>
      <c r="S178" s="4"/>
      <c r="T178" s="4"/>
      <c r="U178" s="4"/>
      <c r="V178" s="4"/>
      <c r="W178" s="4"/>
    </row>
    <row r="179" spans="1:23" s="3" customFormat="1" ht="135" customHeight="1">
      <c r="A179" s="27" t="s">
        <v>115</v>
      </c>
      <c r="B179" s="29" t="s">
        <v>112</v>
      </c>
      <c r="C179" s="27" t="s">
        <v>114</v>
      </c>
      <c r="D179" s="27">
        <v>2017</v>
      </c>
      <c r="E179" s="6">
        <f>H179+J179+L179</f>
        <v>7842</v>
      </c>
      <c r="F179" s="6">
        <f>H179+J179</f>
        <v>7842</v>
      </c>
      <c r="G179" s="6">
        <f>I179+K179</f>
        <v>4400.2</v>
      </c>
      <c r="H179" s="6"/>
      <c r="I179" s="6"/>
      <c r="J179" s="6">
        <v>7842</v>
      </c>
      <c r="K179" s="6">
        <v>4400.2</v>
      </c>
      <c r="L179" s="6"/>
      <c r="M179" s="6"/>
      <c r="N179" s="36" t="s">
        <v>640</v>
      </c>
      <c r="O179" s="67"/>
      <c r="P179" s="85"/>
      <c r="Q179" s="4"/>
      <c r="R179" s="4"/>
      <c r="S179" s="4"/>
      <c r="T179" s="4"/>
      <c r="U179" s="4"/>
      <c r="V179" s="4"/>
      <c r="W179" s="4"/>
    </row>
    <row r="180" spans="1:23" s="3" customFormat="1" ht="57" customHeight="1">
      <c r="A180" s="27" t="s">
        <v>153</v>
      </c>
      <c r="B180" s="29" t="s">
        <v>9</v>
      </c>
      <c r="C180" s="27" t="s">
        <v>114</v>
      </c>
      <c r="D180" s="27">
        <v>2017</v>
      </c>
      <c r="E180" s="6">
        <f>J180</f>
        <v>253433</v>
      </c>
      <c r="F180" s="6">
        <f>H180+J180</f>
        <v>253433</v>
      </c>
      <c r="G180" s="6">
        <f>I180+K180+M180</f>
        <v>332801.9</v>
      </c>
      <c r="H180" s="6"/>
      <c r="I180" s="6"/>
      <c r="J180" s="6">
        <v>253433</v>
      </c>
      <c r="K180" s="6">
        <v>332801.9</v>
      </c>
      <c r="L180" s="6"/>
      <c r="M180" s="6"/>
      <c r="N180" s="36" t="s">
        <v>490</v>
      </c>
      <c r="O180" s="67"/>
      <c r="P180" s="61"/>
      <c r="Q180" s="4"/>
      <c r="R180" s="4"/>
      <c r="S180" s="4"/>
      <c r="T180" s="4"/>
      <c r="U180" s="4"/>
      <c r="V180" s="4"/>
      <c r="W180" s="4"/>
    </row>
    <row r="181" spans="1:23" s="3" customFormat="1" ht="22.5" customHeight="1">
      <c r="A181" s="96" t="s">
        <v>81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71"/>
      <c r="P181" s="68"/>
      <c r="Q181" s="4"/>
      <c r="R181" s="4"/>
      <c r="S181" s="4"/>
      <c r="T181" s="4"/>
      <c r="U181" s="4"/>
      <c r="V181" s="4"/>
      <c r="W181" s="4"/>
    </row>
    <row r="182" spans="1:23" s="3" customFormat="1" ht="18.75" customHeight="1">
      <c r="A182" s="56"/>
      <c r="B182" s="28" t="s">
        <v>32</v>
      </c>
      <c r="C182" s="56"/>
      <c r="D182" s="56">
        <v>2017</v>
      </c>
      <c r="E182" s="13">
        <f>E183+E184+E185</f>
        <v>2623.1</v>
      </c>
      <c r="F182" s="13">
        <f>F183+F184+F185</f>
        <v>2623.1</v>
      </c>
      <c r="G182" s="13">
        <f>G183+G184+G185</f>
        <v>3522.9</v>
      </c>
      <c r="H182" s="13">
        <f>H183+H184+H185</f>
        <v>2623.1</v>
      </c>
      <c r="I182" s="13">
        <f>I183+I184+I185</f>
        <v>3522.9</v>
      </c>
      <c r="J182" s="13"/>
      <c r="K182" s="13"/>
      <c r="L182" s="13"/>
      <c r="M182" s="13"/>
      <c r="N182" s="13"/>
      <c r="O182" s="80"/>
      <c r="P182" s="76"/>
      <c r="Q182" s="4"/>
      <c r="R182" s="4"/>
      <c r="S182" s="4"/>
      <c r="T182" s="4"/>
      <c r="U182" s="4"/>
      <c r="V182" s="4"/>
      <c r="W182" s="4"/>
    </row>
    <row r="183" spans="1:23" s="3" customFormat="1" ht="48" customHeight="1">
      <c r="A183" s="27" t="s">
        <v>83</v>
      </c>
      <c r="B183" s="29" t="s">
        <v>35</v>
      </c>
      <c r="C183" s="27" t="s">
        <v>114</v>
      </c>
      <c r="D183" s="27">
        <v>2017</v>
      </c>
      <c r="E183" s="6">
        <v>150</v>
      </c>
      <c r="F183" s="6">
        <f>H183+J183</f>
        <v>150</v>
      </c>
      <c r="G183" s="6">
        <f>I183+K183+M183</f>
        <v>162</v>
      </c>
      <c r="H183" s="6">
        <v>150</v>
      </c>
      <c r="I183" s="6">
        <v>162</v>
      </c>
      <c r="J183" s="6"/>
      <c r="K183" s="6"/>
      <c r="L183" s="6"/>
      <c r="M183" s="6"/>
      <c r="N183" s="36" t="s">
        <v>528</v>
      </c>
      <c r="O183" s="67"/>
      <c r="P183" s="61"/>
      <c r="Q183" s="4"/>
      <c r="R183" s="4"/>
      <c r="S183" s="4"/>
      <c r="T183" s="4"/>
      <c r="U183" s="4"/>
      <c r="V183" s="4"/>
      <c r="W183" s="4"/>
    </row>
    <row r="184" spans="1:23" s="3" customFormat="1" ht="62.25" customHeight="1">
      <c r="A184" s="27" t="s">
        <v>84</v>
      </c>
      <c r="B184" s="29" t="s">
        <v>36</v>
      </c>
      <c r="C184" s="27" t="s">
        <v>114</v>
      </c>
      <c r="D184" s="27">
        <v>2017</v>
      </c>
      <c r="E184" s="6">
        <f>H184</f>
        <v>1500</v>
      </c>
      <c r="F184" s="6">
        <f>H184+J184</f>
        <v>1500</v>
      </c>
      <c r="G184" s="6">
        <f>I184+K184+M184</f>
        <v>2387.8</v>
      </c>
      <c r="H184" s="6">
        <v>1500</v>
      </c>
      <c r="I184" s="6">
        <v>2387.8</v>
      </c>
      <c r="J184" s="6"/>
      <c r="K184" s="6"/>
      <c r="L184" s="6"/>
      <c r="M184" s="6"/>
      <c r="N184" s="36" t="s">
        <v>605</v>
      </c>
      <c r="O184" s="67"/>
      <c r="P184" s="61"/>
      <c r="Q184" s="4"/>
      <c r="R184" s="4"/>
      <c r="S184" s="4"/>
      <c r="T184" s="4"/>
      <c r="U184" s="4"/>
      <c r="V184" s="4"/>
      <c r="W184" s="4"/>
    </row>
    <row r="185" spans="1:23" s="3" customFormat="1" ht="106.5" customHeight="1">
      <c r="A185" s="27" t="s">
        <v>85</v>
      </c>
      <c r="B185" s="29" t="s">
        <v>43</v>
      </c>
      <c r="C185" s="27" t="s">
        <v>114</v>
      </c>
      <c r="D185" s="27">
        <v>2017</v>
      </c>
      <c r="E185" s="6">
        <f>H185+J185</f>
        <v>973.1</v>
      </c>
      <c r="F185" s="6">
        <f>H185+J185</f>
        <v>973.1</v>
      </c>
      <c r="G185" s="6">
        <f>I185+K185+M185</f>
        <v>973.1</v>
      </c>
      <c r="H185" s="6">
        <v>973.1</v>
      </c>
      <c r="I185" s="6">
        <v>973.1</v>
      </c>
      <c r="J185" s="6"/>
      <c r="K185" s="6"/>
      <c r="L185" s="6"/>
      <c r="M185" s="6"/>
      <c r="N185" s="36" t="s">
        <v>606</v>
      </c>
      <c r="O185" s="67"/>
      <c r="P185" s="61"/>
      <c r="Q185" s="4"/>
      <c r="R185" s="4"/>
      <c r="S185" s="4"/>
      <c r="T185" s="4"/>
      <c r="U185" s="4"/>
      <c r="V185" s="4"/>
      <c r="W185" s="4"/>
    </row>
    <row r="186" spans="1:23" s="3" customFormat="1" ht="18.75" customHeight="1">
      <c r="A186" s="96" t="s">
        <v>86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81"/>
      <c r="P186" s="77"/>
      <c r="Q186" s="4"/>
      <c r="R186" s="4"/>
      <c r="S186" s="4"/>
      <c r="T186" s="4"/>
      <c r="U186" s="4"/>
      <c r="V186" s="4"/>
      <c r="W186" s="4"/>
    </row>
    <row r="187" spans="1:23" s="3" customFormat="1" ht="21" customHeight="1">
      <c r="A187" s="56"/>
      <c r="B187" s="28" t="s">
        <v>32</v>
      </c>
      <c r="C187" s="56"/>
      <c r="D187" s="56">
        <v>2017</v>
      </c>
      <c r="E187" s="13">
        <f>E188+E190+E191</f>
        <v>3271600</v>
      </c>
      <c r="F187" s="13" t="e">
        <f>F188+F190+F191</f>
        <v>#REF!</v>
      </c>
      <c r="G187" s="21">
        <f>I187+K187+M187</f>
        <v>3952293.3</v>
      </c>
      <c r="H187" s="21">
        <f>H188+H190+H191</f>
        <v>150000</v>
      </c>
      <c r="I187" s="13">
        <v>0</v>
      </c>
      <c r="J187" s="13"/>
      <c r="K187" s="13"/>
      <c r="L187" s="21">
        <f>L188+L190+L191</f>
        <v>3121600</v>
      </c>
      <c r="M187" s="21">
        <f>M188+M190+2957493.3</f>
        <v>3952293.3</v>
      </c>
      <c r="N187" s="21"/>
      <c r="O187" s="80"/>
      <c r="P187" s="76"/>
      <c r="Q187" s="4"/>
      <c r="R187" s="4"/>
      <c r="S187" s="4"/>
      <c r="T187" s="4"/>
      <c r="U187" s="4"/>
      <c r="V187" s="4"/>
      <c r="W187" s="4"/>
    </row>
    <row r="188" spans="1:23" s="1" customFormat="1" ht="105.75" customHeight="1">
      <c r="A188" s="27" t="s">
        <v>87</v>
      </c>
      <c r="B188" s="29" t="s">
        <v>10</v>
      </c>
      <c r="C188" s="27" t="s">
        <v>114</v>
      </c>
      <c r="D188" s="27">
        <v>2017</v>
      </c>
      <c r="E188" s="6">
        <f>H188+J188+L188</f>
        <v>700000</v>
      </c>
      <c r="F188" s="6" t="e">
        <f>#REF!+#REF!+#REF!</f>
        <v>#REF!</v>
      </c>
      <c r="G188" s="6">
        <f>I188+K188+M188</f>
        <v>994800</v>
      </c>
      <c r="H188" s="6"/>
      <c r="I188" s="6"/>
      <c r="J188" s="6"/>
      <c r="K188" s="6"/>
      <c r="L188" s="6">
        <v>700000</v>
      </c>
      <c r="M188" s="6">
        <v>994800</v>
      </c>
      <c r="N188" s="36" t="s">
        <v>562</v>
      </c>
      <c r="O188" s="67"/>
      <c r="P188" s="61"/>
      <c r="Q188" s="2"/>
      <c r="R188" s="2"/>
      <c r="S188" s="2"/>
      <c r="T188" s="2"/>
      <c r="U188" s="2"/>
      <c r="V188" s="2"/>
      <c r="W188" s="2"/>
    </row>
    <row r="189" spans="1:23" s="1" customFormat="1" ht="36" customHeight="1" hidden="1">
      <c r="A189" s="27"/>
      <c r="B189" s="29"/>
      <c r="C189" s="27"/>
      <c r="D189" s="27"/>
      <c r="E189" s="6"/>
      <c r="F189" s="6"/>
      <c r="G189" s="6"/>
      <c r="H189" s="6">
        <v>150000</v>
      </c>
      <c r="I189" s="6"/>
      <c r="J189" s="6"/>
      <c r="K189" s="6"/>
      <c r="L189" s="6">
        <v>150000</v>
      </c>
      <c r="M189" s="6"/>
      <c r="N189" s="36"/>
      <c r="O189" s="67"/>
      <c r="P189" s="61"/>
      <c r="Q189" s="2"/>
      <c r="R189" s="2"/>
      <c r="S189" s="2"/>
      <c r="T189" s="2"/>
      <c r="U189" s="2"/>
      <c r="V189" s="2"/>
      <c r="W189" s="2"/>
    </row>
    <row r="190" spans="1:23" s="1" customFormat="1" ht="39.75" customHeight="1">
      <c r="A190" s="27" t="s">
        <v>88</v>
      </c>
      <c r="B190" s="29" t="s">
        <v>11</v>
      </c>
      <c r="C190" s="27" t="s">
        <v>114</v>
      </c>
      <c r="D190" s="27">
        <v>2017</v>
      </c>
      <c r="E190" s="6">
        <v>150000</v>
      </c>
      <c r="F190" s="6" t="e">
        <f>#REF!+#REF!+#REF!+#REF!+#REF!</f>
        <v>#REF!</v>
      </c>
      <c r="G190" s="6">
        <f>I190+K190+M190</f>
        <v>0</v>
      </c>
      <c r="H190" s="6">
        <v>150000</v>
      </c>
      <c r="I190" s="6">
        <v>0</v>
      </c>
      <c r="J190" s="6"/>
      <c r="K190" s="6"/>
      <c r="L190" s="6"/>
      <c r="M190" s="6"/>
      <c r="N190" s="36" t="s">
        <v>492</v>
      </c>
      <c r="O190" s="67"/>
      <c r="P190" s="86"/>
      <c r="Q190" s="2"/>
      <c r="R190" s="2"/>
      <c r="S190" s="2"/>
      <c r="T190" s="2"/>
      <c r="U190" s="2"/>
      <c r="V190" s="2"/>
      <c r="W190" s="2"/>
    </row>
    <row r="191" spans="1:23" s="1" customFormat="1" ht="129" customHeight="1">
      <c r="A191" s="27" t="s">
        <v>89</v>
      </c>
      <c r="B191" s="29" t="s">
        <v>12</v>
      </c>
      <c r="C191" s="27" t="s">
        <v>114</v>
      </c>
      <c r="D191" s="27">
        <v>2017</v>
      </c>
      <c r="E191" s="6">
        <f>L191</f>
        <v>2421600</v>
      </c>
      <c r="F191" s="6">
        <f>H191+J191</f>
        <v>0</v>
      </c>
      <c r="G191" s="31">
        <f>I191+K191+2957493.3</f>
        <v>2957493.3</v>
      </c>
      <c r="H191" s="6"/>
      <c r="I191" s="6"/>
      <c r="J191" s="6"/>
      <c r="K191" s="6"/>
      <c r="L191" s="6">
        <v>2421600</v>
      </c>
      <c r="M191" s="6" t="s">
        <v>637</v>
      </c>
      <c r="N191" s="36" t="s">
        <v>607</v>
      </c>
      <c r="O191" s="67"/>
      <c r="P191" s="61"/>
      <c r="Q191" s="2"/>
      <c r="R191" s="2"/>
      <c r="S191" s="2"/>
      <c r="T191" s="2"/>
      <c r="U191" s="2"/>
      <c r="V191" s="2"/>
      <c r="W191" s="2"/>
    </row>
    <row r="192" spans="1:23" s="1" customFormat="1" ht="15" customHeight="1">
      <c r="A192" s="96" t="s">
        <v>90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71"/>
      <c r="P192" s="68"/>
      <c r="Q192" s="2"/>
      <c r="R192" s="2"/>
      <c r="S192" s="2"/>
      <c r="T192" s="2"/>
      <c r="U192" s="2"/>
      <c r="V192" s="2"/>
      <c r="W192" s="2"/>
    </row>
    <row r="193" spans="1:23" s="1" customFormat="1" ht="12.75" customHeight="1">
      <c r="A193" s="56"/>
      <c r="B193" s="28" t="s">
        <v>32</v>
      </c>
      <c r="C193" s="56"/>
      <c r="D193" s="56" t="s">
        <v>420</v>
      </c>
      <c r="E193" s="13">
        <f>E194+E195+E196+E197+E198+E199+E200+E201+E202+E203</f>
        <v>1541716.3</v>
      </c>
      <c r="F193" s="13" t="e">
        <f aca="true" t="shared" si="35" ref="F193:K193">F194+F195+F196+F197+F198+F199+F200+F201+F202+F203</f>
        <v>#REF!</v>
      </c>
      <c r="G193" s="21">
        <f t="shared" si="35"/>
        <v>1285605.7</v>
      </c>
      <c r="H193" s="21">
        <f t="shared" si="35"/>
        <v>900000</v>
      </c>
      <c r="I193" s="13">
        <f t="shared" si="35"/>
        <v>944893.3</v>
      </c>
      <c r="J193" s="13">
        <f t="shared" si="35"/>
        <v>641716.3</v>
      </c>
      <c r="K193" s="13">
        <f t="shared" si="35"/>
        <v>340712.4</v>
      </c>
      <c r="L193" s="13"/>
      <c r="M193" s="13"/>
      <c r="N193" s="13"/>
      <c r="O193" s="64"/>
      <c r="P193" s="58"/>
      <c r="Q193" s="2"/>
      <c r="R193" s="2"/>
      <c r="S193" s="2"/>
      <c r="T193" s="2"/>
      <c r="U193" s="2"/>
      <c r="V193" s="2"/>
      <c r="W193" s="2"/>
    </row>
    <row r="194" spans="1:23" s="1" customFormat="1" ht="79.5" customHeight="1">
      <c r="A194" s="27" t="s">
        <v>91</v>
      </c>
      <c r="B194" s="45" t="s">
        <v>145</v>
      </c>
      <c r="C194" s="27" t="s">
        <v>114</v>
      </c>
      <c r="D194" s="27">
        <v>2017</v>
      </c>
      <c r="E194" s="6">
        <f>H194+J194</f>
        <v>1600</v>
      </c>
      <c r="F194" s="6"/>
      <c r="G194" s="6">
        <f>I194+K194+M194</f>
        <v>757.6</v>
      </c>
      <c r="H194" s="6"/>
      <c r="I194" s="6"/>
      <c r="J194" s="6">
        <v>1600</v>
      </c>
      <c r="K194" s="6">
        <v>757.6</v>
      </c>
      <c r="L194" s="13"/>
      <c r="M194" s="13"/>
      <c r="N194" s="36" t="s">
        <v>525</v>
      </c>
      <c r="O194" s="67"/>
      <c r="P194" s="61"/>
      <c r="Q194" s="2"/>
      <c r="R194" s="2"/>
      <c r="S194" s="2"/>
      <c r="T194" s="2"/>
      <c r="U194" s="2"/>
      <c r="V194" s="2"/>
      <c r="W194" s="2"/>
    </row>
    <row r="195" spans="1:23" s="1" customFormat="1" ht="221.25" customHeight="1">
      <c r="A195" s="27" t="s">
        <v>92</v>
      </c>
      <c r="B195" s="29" t="s">
        <v>143</v>
      </c>
      <c r="C195" s="27" t="s">
        <v>114</v>
      </c>
      <c r="D195" s="27">
        <v>2017</v>
      </c>
      <c r="E195" s="6">
        <f>H195+J195</f>
        <v>351950.5</v>
      </c>
      <c r="F195" s="6"/>
      <c r="G195" s="6">
        <f>I195+K195+M195</f>
        <v>293666.80000000005</v>
      </c>
      <c r="H195" s="6"/>
      <c r="I195" s="6">
        <v>148090.1</v>
      </c>
      <c r="J195" s="6">
        <v>351950.5</v>
      </c>
      <c r="K195" s="6">
        <v>145576.7</v>
      </c>
      <c r="L195" s="13"/>
      <c r="M195" s="13"/>
      <c r="N195" s="36" t="s">
        <v>564</v>
      </c>
      <c r="O195" s="67"/>
      <c r="P195" s="61"/>
      <c r="Q195" s="2"/>
      <c r="R195" s="2"/>
      <c r="S195" s="2"/>
      <c r="T195" s="2"/>
      <c r="U195" s="2"/>
      <c r="V195" s="2"/>
      <c r="W195" s="2"/>
    </row>
    <row r="196" spans="1:23" s="1" customFormat="1" ht="30" customHeight="1">
      <c r="A196" s="27" t="s">
        <v>93</v>
      </c>
      <c r="B196" s="45" t="s">
        <v>146</v>
      </c>
      <c r="C196" s="27" t="s">
        <v>114</v>
      </c>
      <c r="D196" s="27">
        <v>2017</v>
      </c>
      <c r="E196" s="6">
        <f>H196+J196+L196</f>
        <v>5236</v>
      </c>
      <c r="F196" s="6"/>
      <c r="G196" s="6">
        <f>I196+K196+M196</f>
        <v>5382.4</v>
      </c>
      <c r="H196" s="6"/>
      <c r="I196" s="6">
        <v>303.2</v>
      </c>
      <c r="J196" s="6">
        <v>5236</v>
      </c>
      <c r="K196" s="6">
        <v>5079.2</v>
      </c>
      <c r="L196" s="13"/>
      <c r="M196" s="13"/>
      <c r="N196" s="36" t="s">
        <v>527</v>
      </c>
      <c r="O196" s="74"/>
      <c r="P196" s="61"/>
      <c r="Q196" s="2"/>
      <c r="R196" s="2"/>
      <c r="S196" s="2"/>
      <c r="T196" s="2"/>
      <c r="U196" s="2"/>
      <c r="V196" s="2"/>
      <c r="W196" s="2"/>
    </row>
    <row r="197" spans="1:23" s="1" customFormat="1" ht="37.5" customHeight="1">
      <c r="A197" s="27" t="s">
        <v>464</v>
      </c>
      <c r="B197" s="45" t="s">
        <v>465</v>
      </c>
      <c r="C197" s="27" t="s">
        <v>114</v>
      </c>
      <c r="D197" s="27">
        <v>2017</v>
      </c>
      <c r="E197" s="6">
        <f>H197+J197+L197</f>
        <v>90000</v>
      </c>
      <c r="F197" s="6"/>
      <c r="G197" s="6">
        <f>K197</f>
        <v>28405.9</v>
      </c>
      <c r="H197" s="6"/>
      <c r="I197" s="6"/>
      <c r="J197" s="6">
        <v>90000</v>
      </c>
      <c r="K197" s="6">
        <v>28405.9</v>
      </c>
      <c r="L197" s="13"/>
      <c r="M197" s="13"/>
      <c r="N197" s="36" t="s">
        <v>565</v>
      </c>
      <c r="O197" s="74"/>
      <c r="P197" s="61"/>
      <c r="Q197" s="2"/>
      <c r="R197" s="2"/>
      <c r="S197" s="2"/>
      <c r="T197" s="2"/>
      <c r="U197" s="2"/>
      <c r="V197" s="2"/>
      <c r="W197" s="2"/>
    </row>
    <row r="198" spans="1:23" s="3" customFormat="1" ht="28.5" customHeight="1">
      <c r="A198" s="27" t="s">
        <v>149</v>
      </c>
      <c r="B198" s="29" t="s">
        <v>144</v>
      </c>
      <c r="C198" s="27" t="s">
        <v>114</v>
      </c>
      <c r="D198" s="27">
        <v>2017</v>
      </c>
      <c r="E198" s="6">
        <f>H198+J198</f>
        <v>41550</v>
      </c>
      <c r="F198" s="6"/>
      <c r="G198" s="6">
        <f>I198+K198+M198</f>
        <v>29564.6</v>
      </c>
      <c r="H198" s="6"/>
      <c r="I198" s="6"/>
      <c r="J198" s="6">
        <v>41550</v>
      </c>
      <c r="K198" s="6">
        <v>29564.6</v>
      </c>
      <c r="L198" s="13"/>
      <c r="M198" s="13"/>
      <c r="N198" s="36" t="s">
        <v>563</v>
      </c>
      <c r="O198" s="67"/>
      <c r="P198" s="61"/>
      <c r="Q198" s="4"/>
      <c r="R198" s="4"/>
      <c r="S198" s="4"/>
      <c r="T198" s="4"/>
      <c r="U198" s="4"/>
      <c r="V198" s="4"/>
      <c r="W198" s="4"/>
    </row>
    <row r="199" spans="1:23" s="3" customFormat="1" ht="122.25" customHeight="1">
      <c r="A199" s="27" t="s">
        <v>388</v>
      </c>
      <c r="B199" s="29" t="s">
        <v>386</v>
      </c>
      <c r="C199" s="27" t="s">
        <v>114</v>
      </c>
      <c r="D199" s="27">
        <v>2017</v>
      </c>
      <c r="E199" s="6">
        <f>H199+J199</f>
        <v>1000000</v>
      </c>
      <c r="F199" s="6"/>
      <c r="G199" s="6">
        <f>I199+K199+M199</f>
        <v>885000</v>
      </c>
      <c r="H199" s="6">
        <v>900000</v>
      </c>
      <c r="I199" s="6">
        <v>796500</v>
      </c>
      <c r="J199" s="6">
        <v>100000</v>
      </c>
      <c r="K199" s="6">
        <v>88500</v>
      </c>
      <c r="L199" s="13"/>
      <c r="M199" s="13"/>
      <c r="N199" s="36" t="s">
        <v>576</v>
      </c>
      <c r="O199" s="73"/>
      <c r="P199" s="61"/>
      <c r="Q199" s="4"/>
      <c r="R199" s="4"/>
      <c r="S199" s="4"/>
      <c r="T199" s="4"/>
      <c r="U199" s="4"/>
      <c r="V199" s="4"/>
      <c r="W199" s="4"/>
    </row>
    <row r="200" spans="1:23" s="3" customFormat="1" ht="52.5" customHeight="1">
      <c r="A200" s="27" t="s">
        <v>390</v>
      </c>
      <c r="B200" s="29" t="s">
        <v>389</v>
      </c>
      <c r="C200" s="27" t="s">
        <v>114</v>
      </c>
      <c r="D200" s="27">
        <v>2017</v>
      </c>
      <c r="E200" s="6">
        <f>H200+J200+L200</f>
        <v>23539.8</v>
      </c>
      <c r="F200" s="6" t="e">
        <f>#REF!+#REF!+#REF!+#REF!+#REF!</f>
        <v>#REF!</v>
      </c>
      <c r="G200" s="6">
        <f>I200+K200</f>
        <v>158.9</v>
      </c>
      <c r="H200" s="6"/>
      <c r="I200" s="6"/>
      <c r="J200" s="6">
        <v>23539.8</v>
      </c>
      <c r="K200" s="6">
        <v>158.9</v>
      </c>
      <c r="L200" s="13"/>
      <c r="M200" s="13"/>
      <c r="N200" s="36" t="s">
        <v>608</v>
      </c>
      <c r="O200" s="67"/>
      <c r="P200" s="61"/>
      <c r="Q200" s="4"/>
      <c r="R200" s="4"/>
      <c r="S200" s="4"/>
      <c r="T200" s="4"/>
      <c r="U200" s="4"/>
      <c r="V200" s="4"/>
      <c r="W200" s="4"/>
    </row>
    <row r="201" spans="1:23" s="3" customFormat="1" ht="52.5" customHeight="1">
      <c r="A201" s="27" t="s">
        <v>391</v>
      </c>
      <c r="B201" s="29" t="s">
        <v>44</v>
      </c>
      <c r="C201" s="27" t="s">
        <v>114</v>
      </c>
      <c r="D201" s="27">
        <v>2017</v>
      </c>
      <c r="E201" s="6">
        <f>H201+J201+L201</f>
        <v>20840</v>
      </c>
      <c r="F201" s="6"/>
      <c r="G201" s="6">
        <f>I201+K201+M201</f>
        <v>37452.2</v>
      </c>
      <c r="H201" s="6"/>
      <c r="I201" s="6"/>
      <c r="J201" s="6">
        <v>20840</v>
      </c>
      <c r="K201" s="6">
        <v>37452.2</v>
      </c>
      <c r="L201" s="13"/>
      <c r="M201" s="13"/>
      <c r="N201" s="36" t="s">
        <v>526</v>
      </c>
      <c r="O201" s="67"/>
      <c r="P201" s="61"/>
      <c r="Q201" s="4"/>
      <c r="R201" s="4"/>
      <c r="S201" s="4"/>
      <c r="T201" s="4"/>
      <c r="U201" s="4"/>
      <c r="V201" s="4"/>
      <c r="W201" s="4"/>
    </row>
    <row r="202" spans="1:23" s="3" customFormat="1" ht="31.5" customHeight="1">
      <c r="A202" s="27" t="s">
        <v>392</v>
      </c>
      <c r="B202" s="29" t="s">
        <v>147</v>
      </c>
      <c r="C202" s="27" t="s">
        <v>114</v>
      </c>
      <c r="D202" s="27">
        <v>2017</v>
      </c>
      <c r="E202" s="6">
        <f>H202+J202+L202</f>
        <v>2000</v>
      </c>
      <c r="F202" s="6" t="e">
        <f>#REF!+#REF!+#REF!+#REF!+#REF!</f>
        <v>#REF!</v>
      </c>
      <c r="G202" s="6">
        <f>I202+K202+M202</f>
        <v>1431.8</v>
      </c>
      <c r="H202" s="6"/>
      <c r="I202" s="6"/>
      <c r="J202" s="6">
        <v>2000</v>
      </c>
      <c r="K202" s="6">
        <v>1431.8</v>
      </c>
      <c r="L202" s="13"/>
      <c r="M202" s="13"/>
      <c r="N202" s="36" t="s">
        <v>566</v>
      </c>
      <c r="O202" s="67"/>
      <c r="P202" s="61"/>
      <c r="Q202" s="4"/>
      <c r="R202" s="4"/>
      <c r="S202" s="4"/>
      <c r="T202" s="4"/>
      <c r="U202" s="4"/>
      <c r="V202" s="4"/>
      <c r="W202" s="4"/>
    </row>
    <row r="203" spans="1:16" s="4" customFormat="1" ht="33.75" customHeight="1">
      <c r="A203" s="27" t="s">
        <v>393</v>
      </c>
      <c r="B203" s="29" t="s">
        <v>144</v>
      </c>
      <c r="C203" s="27" t="s">
        <v>114</v>
      </c>
      <c r="D203" s="27">
        <v>2017</v>
      </c>
      <c r="E203" s="6">
        <f>H203+J203+L203</f>
        <v>5000</v>
      </c>
      <c r="F203" s="6"/>
      <c r="G203" s="6">
        <f>I203+K203</f>
        <v>3785.5</v>
      </c>
      <c r="H203" s="6"/>
      <c r="I203" s="6"/>
      <c r="J203" s="6">
        <v>5000</v>
      </c>
      <c r="K203" s="6">
        <v>3785.5</v>
      </c>
      <c r="L203" s="13"/>
      <c r="M203" s="13"/>
      <c r="N203" s="36" t="s">
        <v>567</v>
      </c>
      <c r="O203" s="67"/>
      <c r="P203" s="61"/>
    </row>
    <row r="204" spans="1:23" s="3" customFormat="1" ht="21" customHeight="1">
      <c r="A204" s="96" t="s">
        <v>94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71"/>
      <c r="P204" s="68"/>
      <c r="Q204" s="4"/>
      <c r="R204" s="4"/>
      <c r="S204" s="4"/>
      <c r="T204" s="4"/>
      <c r="U204" s="4"/>
      <c r="V204" s="4"/>
      <c r="W204" s="4"/>
    </row>
    <row r="205" spans="1:23" s="3" customFormat="1" ht="20.25" customHeight="1">
      <c r="A205" s="56"/>
      <c r="B205" s="28" t="s">
        <v>32</v>
      </c>
      <c r="C205" s="56"/>
      <c r="D205" s="56">
        <v>2017</v>
      </c>
      <c r="E205" s="13">
        <f>E206+E207+E208+E209</f>
        <v>191181.19999999998</v>
      </c>
      <c r="F205" s="13">
        <f aca="true" t="shared" si="36" ref="F205:K205">F206+F207+F208+F209</f>
        <v>0</v>
      </c>
      <c r="G205" s="13">
        <f t="shared" si="36"/>
        <v>495060.4</v>
      </c>
      <c r="H205" s="13"/>
      <c r="I205" s="13">
        <f t="shared" si="36"/>
        <v>200621.6</v>
      </c>
      <c r="J205" s="13">
        <f t="shared" si="36"/>
        <v>191181.19999999998</v>
      </c>
      <c r="K205" s="13">
        <f t="shared" si="36"/>
        <v>294438.8</v>
      </c>
      <c r="L205" s="13"/>
      <c r="M205" s="13"/>
      <c r="N205" s="13"/>
      <c r="O205" s="80"/>
      <c r="P205" s="76"/>
      <c r="Q205" s="4"/>
      <c r="R205" s="4"/>
      <c r="S205" s="4"/>
      <c r="T205" s="4"/>
      <c r="U205" s="4"/>
      <c r="V205" s="4"/>
      <c r="W205" s="4"/>
    </row>
    <row r="206" spans="1:23" s="3" customFormat="1" ht="222" customHeight="1">
      <c r="A206" s="27" t="s">
        <v>150</v>
      </c>
      <c r="B206" s="29" t="s">
        <v>435</v>
      </c>
      <c r="C206" s="27" t="s">
        <v>114</v>
      </c>
      <c r="D206" s="27">
        <v>2017</v>
      </c>
      <c r="E206" s="6">
        <f>H206+J206+L206</f>
        <v>138452.9</v>
      </c>
      <c r="F206" s="6"/>
      <c r="G206" s="6">
        <f>I206+K206+M206</f>
        <v>201451.5</v>
      </c>
      <c r="H206" s="6"/>
      <c r="I206" s="6"/>
      <c r="J206" s="6">
        <v>138452.9</v>
      </c>
      <c r="K206" s="6">
        <v>201451.5</v>
      </c>
      <c r="L206" s="13"/>
      <c r="M206" s="13"/>
      <c r="N206" s="36" t="s">
        <v>469</v>
      </c>
      <c r="O206" s="67"/>
      <c r="P206" s="61"/>
      <c r="Q206" s="4"/>
      <c r="R206" s="4"/>
      <c r="S206" s="4"/>
      <c r="T206" s="4"/>
      <c r="U206" s="4"/>
      <c r="V206" s="4"/>
      <c r="W206" s="4"/>
    </row>
    <row r="207" spans="1:23" s="3" customFormat="1" ht="155.25" customHeight="1">
      <c r="A207" s="27" t="s">
        <v>151</v>
      </c>
      <c r="B207" s="29" t="s">
        <v>328</v>
      </c>
      <c r="C207" s="27" t="s">
        <v>114</v>
      </c>
      <c r="D207" s="27">
        <v>2017</v>
      </c>
      <c r="E207" s="6">
        <f>H207+J207+L207</f>
        <v>13806</v>
      </c>
      <c r="F207" s="6"/>
      <c r="G207" s="6">
        <f>I207+K207+M207</f>
        <v>3580.1</v>
      </c>
      <c r="H207" s="6"/>
      <c r="I207" s="6">
        <v>644</v>
      </c>
      <c r="J207" s="6">
        <v>13806</v>
      </c>
      <c r="K207" s="6">
        <v>2936.1</v>
      </c>
      <c r="L207" s="13"/>
      <c r="M207" s="13"/>
      <c r="N207" s="36" t="s">
        <v>609</v>
      </c>
      <c r="O207" s="67"/>
      <c r="P207" s="61"/>
      <c r="Q207" s="4"/>
      <c r="R207" s="4"/>
      <c r="S207" s="4"/>
      <c r="T207" s="4"/>
      <c r="U207" s="4"/>
      <c r="V207" s="4"/>
      <c r="W207" s="4"/>
    </row>
    <row r="208" spans="1:23" s="3" customFormat="1" ht="195" customHeight="1">
      <c r="A208" s="27" t="s">
        <v>152</v>
      </c>
      <c r="B208" s="29" t="s">
        <v>132</v>
      </c>
      <c r="C208" s="27" t="s">
        <v>114</v>
      </c>
      <c r="D208" s="27">
        <v>2017</v>
      </c>
      <c r="E208" s="6">
        <f>H208+J208+L208</f>
        <v>16700</v>
      </c>
      <c r="F208" s="6"/>
      <c r="G208" s="6">
        <f>I208+K208+M208</f>
        <v>67831.5</v>
      </c>
      <c r="H208" s="6"/>
      <c r="I208" s="6"/>
      <c r="J208" s="6">
        <v>16700</v>
      </c>
      <c r="K208" s="6">
        <v>67831.5</v>
      </c>
      <c r="L208" s="13"/>
      <c r="M208" s="13"/>
      <c r="N208" s="52" t="s">
        <v>470</v>
      </c>
      <c r="O208" s="67"/>
      <c r="P208" s="61"/>
      <c r="Q208" s="4"/>
      <c r="R208" s="4"/>
      <c r="S208" s="4"/>
      <c r="T208" s="4"/>
      <c r="U208" s="4"/>
      <c r="V208" s="4"/>
      <c r="W208" s="4"/>
    </row>
    <row r="209" spans="1:23" s="3" customFormat="1" ht="210.75" customHeight="1">
      <c r="A209" s="27" t="s">
        <v>342</v>
      </c>
      <c r="B209" s="29" t="s">
        <v>452</v>
      </c>
      <c r="C209" s="27" t="s">
        <v>114</v>
      </c>
      <c r="D209" s="27">
        <v>2017</v>
      </c>
      <c r="E209" s="6">
        <f>H209+J209+L209</f>
        <v>22222.3</v>
      </c>
      <c r="F209" s="6"/>
      <c r="G209" s="6">
        <f>I209+K209+M209</f>
        <v>222197.30000000002</v>
      </c>
      <c r="H209" s="6"/>
      <c r="I209" s="6">
        <v>199977.6</v>
      </c>
      <c r="J209" s="6">
        <v>22222.3</v>
      </c>
      <c r="K209" s="6">
        <v>22219.7</v>
      </c>
      <c r="L209" s="13"/>
      <c r="M209" s="13"/>
      <c r="N209" s="52" t="s">
        <v>515</v>
      </c>
      <c r="O209" s="67"/>
      <c r="P209" s="61"/>
      <c r="Q209" s="4"/>
      <c r="R209" s="4"/>
      <c r="S209" s="4"/>
      <c r="T209" s="4"/>
      <c r="U209" s="4"/>
      <c r="V209" s="4"/>
      <c r="W209" s="4"/>
    </row>
    <row r="210" spans="1:23" s="3" customFormat="1" ht="21.75" customHeight="1">
      <c r="A210" s="96" t="s">
        <v>95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71"/>
      <c r="P210" s="68"/>
      <c r="Q210" s="4"/>
      <c r="R210" s="4"/>
      <c r="S210" s="4"/>
      <c r="T210" s="4"/>
      <c r="U210" s="4"/>
      <c r="V210" s="4"/>
      <c r="W210" s="4"/>
    </row>
    <row r="211" spans="1:23" s="3" customFormat="1" ht="24" customHeight="1">
      <c r="A211" s="56"/>
      <c r="B211" s="28" t="s">
        <v>32</v>
      </c>
      <c r="C211" s="56"/>
      <c r="D211" s="56" t="s">
        <v>420</v>
      </c>
      <c r="E211" s="13">
        <f>E212+E213+E214</f>
        <v>19290</v>
      </c>
      <c r="F211" s="13">
        <f aca="true" t="shared" si="37" ref="F211:K211">F212+F213+F214</f>
        <v>12374</v>
      </c>
      <c r="G211" s="13">
        <f>G212+G213+G214</f>
        <v>23376.22</v>
      </c>
      <c r="H211" s="13"/>
      <c r="I211" s="13"/>
      <c r="J211" s="13">
        <f t="shared" si="37"/>
        <v>19290</v>
      </c>
      <c r="K211" s="13">
        <f t="shared" si="37"/>
        <v>23376.22</v>
      </c>
      <c r="L211" s="13"/>
      <c r="M211" s="13"/>
      <c r="N211" s="13"/>
      <c r="O211" s="80"/>
      <c r="P211" s="76"/>
      <c r="Q211" s="4"/>
      <c r="R211" s="4"/>
      <c r="S211" s="4"/>
      <c r="T211" s="4"/>
      <c r="U211" s="4"/>
      <c r="V211" s="4"/>
      <c r="W211" s="4"/>
    </row>
    <row r="212" spans="1:23" s="3" customFormat="1" ht="262.5" customHeight="1">
      <c r="A212" s="27" t="s">
        <v>96</v>
      </c>
      <c r="B212" s="29" t="s">
        <v>404</v>
      </c>
      <c r="C212" s="27" t="s">
        <v>114</v>
      </c>
      <c r="D212" s="27">
        <v>2017</v>
      </c>
      <c r="E212" s="6">
        <f>H212+J212+L212</f>
        <v>6916</v>
      </c>
      <c r="F212" s="6"/>
      <c r="G212" s="6">
        <f>I212+K212+M212</f>
        <v>11111.6</v>
      </c>
      <c r="H212" s="6"/>
      <c r="I212" s="6"/>
      <c r="J212" s="6">
        <v>6916</v>
      </c>
      <c r="K212" s="6">
        <v>11111.6</v>
      </c>
      <c r="L212" s="6"/>
      <c r="M212" s="6"/>
      <c r="N212" s="52" t="s">
        <v>568</v>
      </c>
      <c r="O212" s="67"/>
      <c r="P212" s="61"/>
      <c r="Q212" s="4"/>
      <c r="R212" s="4"/>
      <c r="S212" s="4"/>
      <c r="T212" s="4"/>
      <c r="U212" s="4"/>
      <c r="V212" s="4"/>
      <c r="W212" s="4"/>
    </row>
    <row r="213" spans="1:23" s="3" customFormat="1" ht="95.25" customHeight="1">
      <c r="A213" s="27" t="s">
        <v>97</v>
      </c>
      <c r="B213" s="29" t="s">
        <v>131</v>
      </c>
      <c r="C213" s="27" t="s">
        <v>114</v>
      </c>
      <c r="D213" s="27">
        <v>2017</v>
      </c>
      <c r="E213" s="6">
        <f>J213</f>
        <v>1425</v>
      </c>
      <c r="F213" s="6">
        <f>H213+J213</f>
        <v>1425</v>
      </c>
      <c r="G213" s="6">
        <f>I213+K213+M213</f>
        <v>1690.2</v>
      </c>
      <c r="H213" s="6"/>
      <c r="I213" s="6"/>
      <c r="J213" s="6">
        <v>1425</v>
      </c>
      <c r="K213" s="6">
        <v>1690.2</v>
      </c>
      <c r="L213" s="6"/>
      <c r="M213" s="6"/>
      <c r="N213" s="52" t="s">
        <v>610</v>
      </c>
      <c r="O213" s="67"/>
      <c r="P213" s="61"/>
      <c r="Q213" s="4"/>
      <c r="R213" s="4"/>
      <c r="S213" s="4"/>
      <c r="T213" s="4"/>
      <c r="U213" s="4"/>
      <c r="V213" s="4"/>
      <c r="W213" s="4"/>
    </row>
    <row r="214" spans="1:23" s="3" customFormat="1" ht="183" customHeight="1">
      <c r="A214" s="27" t="s">
        <v>284</v>
      </c>
      <c r="B214" s="29" t="s">
        <v>417</v>
      </c>
      <c r="C214" s="27" t="s">
        <v>114</v>
      </c>
      <c r="D214" s="27">
        <v>2017</v>
      </c>
      <c r="E214" s="6">
        <f>J214</f>
        <v>10949</v>
      </c>
      <c r="F214" s="6">
        <f>H214+J214</f>
        <v>10949</v>
      </c>
      <c r="G214" s="6">
        <f>I214+K214+M214</f>
        <v>10574.42</v>
      </c>
      <c r="H214" s="6"/>
      <c r="I214" s="6"/>
      <c r="J214" s="6">
        <v>10949</v>
      </c>
      <c r="K214" s="6">
        <v>10574.42</v>
      </c>
      <c r="L214" s="6"/>
      <c r="M214" s="6"/>
      <c r="N214" s="52" t="s">
        <v>569</v>
      </c>
      <c r="O214" s="67"/>
      <c r="P214" s="61"/>
      <c r="Q214" s="4"/>
      <c r="R214" s="4"/>
      <c r="S214" s="4"/>
      <c r="T214" s="4"/>
      <c r="U214" s="4"/>
      <c r="V214" s="4"/>
      <c r="W214" s="4"/>
    </row>
    <row r="215" spans="1:23" s="3" customFormat="1" ht="21.75" customHeight="1">
      <c r="A215" s="96" t="s">
        <v>98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71"/>
      <c r="P215" s="68"/>
      <c r="Q215" s="4"/>
      <c r="R215" s="4"/>
      <c r="S215" s="4"/>
      <c r="T215" s="4"/>
      <c r="U215" s="4"/>
      <c r="V215" s="4"/>
      <c r="W215" s="4"/>
    </row>
    <row r="216" spans="1:23" s="3" customFormat="1" ht="20.25" customHeight="1">
      <c r="A216" s="56"/>
      <c r="B216" s="28" t="s">
        <v>32</v>
      </c>
      <c r="C216" s="56"/>
      <c r="D216" s="56">
        <v>2017</v>
      </c>
      <c r="E216" s="13">
        <f>E217+E218+E219+E220+E221+E222+E223+E224+E225+E226</f>
        <v>10566</v>
      </c>
      <c r="F216" s="13" t="e">
        <f aca="true" t="shared" si="38" ref="F216:K216">F217+F218+F219+F220+F221+F222+F223+F224+F225+F226</f>
        <v>#REF!</v>
      </c>
      <c r="G216" s="13">
        <f t="shared" si="38"/>
        <v>5630.1</v>
      </c>
      <c r="H216" s="13"/>
      <c r="I216" s="13"/>
      <c r="J216" s="13">
        <f t="shared" si="38"/>
        <v>10566</v>
      </c>
      <c r="K216" s="13">
        <f t="shared" si="38"/>
        <v>5630.1</v>
      </c>
      <c r="L216" s="13"/>
      <c r="M216" s="13"/>
      <c r="N216" s="13"/>
      <c r="O216" s="80"/>
      <c r="P216" s="76"/>
      <c r="Q216" s="4"/>
      <c r="R216" s="4"/>
      <c r="S216" s="4"/>
      <c r="T216" s="4"/>
      <c r="U216" s="4"/>
      <c r="V216" s="4"/>
      <c r="W216" s="4"/>
    </row>
    <row r="217" spans="1:23" s="3" customFormat="1" ht="68.25" customHeight="1">
      <c r="A217" s="27" t="s">
        <v>223</v>
      </c>
      <c r="B217" s="29" t="s">
        <v>339</v>
      </c>
      <c r="C217" s="27" t="s">
        <v>114</v>
      </c>
      <c r="D217" s="27">
        <v>2017</v>
      </c>
      <c r="E217" s="6">
        <f>H217+J217</f>
        <v>4860.5</v>
      </c>
      <c r="F217" s="6"/>
      <c r="G217" s="6">
        <f>I217+K217</f>
        <v>721.3</v>
      </c>
      <c r="H217" s="6"/>
      <c r="I217" s="6"/>
      <c r="J217" s="6">
        <v>4860.5</v>
      </c>
      <c r="K217" s="6">
        <v>721.3</v>
      </c>
      <c r="L217" s="37"/>
      <c r="M217" s="37"/>
      <c r="N217" s="52" t="s">
        <v>516</v>
      </c>
      <c r="O217" s="67"/>
      <c r="P217" s="61"/>
      <c r="Q217" s="4"/>
      <c r="R217" s="4"/>
      <c r="S217" s="4"/>
      <c r="T217" s="4"/>
      <c r="U217" s="4"/>
      <c r="V217" s="4"/>
      <c r="W217" s="4"/>
    </row>
    <row r="218" spans="1:23" s="3" customFormat="1" ht="41.25" customHeight="1">
      <c r="A218" s="27" t="s">
        <v>224</v>
      </c>
      <c r="B218" s="29" t="s">
        <v>343</v>
      </c>
      <c r="C218" s="27" t="s">
        <v>114</v>
      </c>
      <c r="D218" s="27">
        <v>2017</v>
      </c>
      <c r="E218" s="6">
        <f>H218+J218+L218</f>
        <v>350</v>
      </c>
      <c r="F218" s="6" t="e">
        <f>#REF!+#REF!+#REF!+#REF!+#REF!</f>
        <v>#REF!</v>
      </c>
      <c r="G218" s="6">
        <f>I218+K218</f>
        <v>142.6</v>
      </c>
      <c r="H218" s="6"/>
      <c r="I218" s="6"/>
      <c r="J218" s="6">
        <v>350</v>
      </c>
      <c r="K218" s="6">
        <v>142.6</v>
      </c>
      <c r="L218" s="37"/>
      <c r="M218" s="37"/>
      <c r="N218" s="52" t="s">
        <v>517</v>
      </c>
      <c r="O218" s="67"/>
      <c r="P218" s="61"/>
      <c r="Q218" s="4"/>
      <c r="R218" s="4"/>
      <c r="S218" s="4"/>
      <c r="T218" s="4"/>
      <c r="U218" s="4"/>
      <c r="V218" s="4"/>
      <c r="W218" s="4"/>
    </row>
    <row r="219" spans="1:23" s="3" customFormat="1" ht="42.75" customHeight="1">
      <c r="A219" s="27" t="s">
        <v>225</v>
      </c>
      <c r="B219" s="29" t="s">
        <v>133</v>
      </c>
      <c r="C219" s="27" t="s">
        <v>114</v>
      </c>
      <c r="D219" s="27">
        <v>2017</v>
      </c>
      <c r="E219" s="6">
        <f>H219+J219</f>
        <v>500</v>
      </c>
      <c r="F219" s="6" t="e">
        <f>#REF!+#REF!+#REF!+#REF!+#REF!</f>
        <v>#REF!</v>
      </c>
      <c r="G219" s="6">
        <f>I219+K219</f>
        <v>135.1</v>
      </c>
      <c r="H219" s="6"/>
      <c r="I219" s="6"/>
      <c r="J219" s="6">
        <v>500</v>
      </c>
      <c r="K219" s="6">
        <v>135.1</v>
      </c>
      <c r="L219" s="37"/>
      <c r="M219" s="37"/>
      <c r="N219" s="52" t="s">
        <v>518</v>
      </c>
      <c r="O219" s="67"/>
      <c r="P219" s="61"/>
      <c r="Q219" s="4"/>
      <c r="R219" s="4"/>
      <c r="S219" s="4"/>
      <c r="T219" s="4"/>
      <c r="U219" s="4"/>
      <c r="V219" s="4"/>
      <c r="W219" s="4"/>
    </row>
    <row r="220" spans="1:23" s="3" customFormat="1" ht="40.5" customHeight="1">
      <c r="A220" s="42" t="s">
        <v>226</v>
      </c>
      <c r="B220" s="45" t="s">
        <v>338</v>
      </c>
      <c r="C220" s="27" t="s">
        <v>114</v>
      </c>
      <c r="D220" s="27">
        <v>2017</v>
      </c>
      <c r="E220" s="6">
        <f>H220+J220</f>
        <v>2500</v>
      </c>
      <c r="F220" s="6" t="e">
        <f>#REF!+#REF!+#REF!+#REF!+#REF!</f>
        <v>#REF!</v>
      </c>
      <c r="G220" s="6">
        <v>2500</v>
      </c>
      <c r="H220" s="6"/>
      <c r="I220" s="6"/>
      <c r="J220" s="6">
        <v>2500</v>
      </c>
      <c r="K220" s="6">
        <v>2500</v>
      </c>
      <c r="L220" s="37"/>
      <c r="M220" s="37"/>
      <c r="N220" s="52" t="s">
        <v>570</v>
      </c>
      <c r="O220" s="67"/>
      <c r="P220" s="61"/>
      <c r="Q220" s="4"/>
      <c r="R220" s="4"/>
      <c r="S220" s="4"/>
      <c r="T220" s="4"/>
      <c r="U220" s="4"/>
      <c r="V220" s="4"/>
      <c r="W220" s="4"/>
    </row>
    <row r="221" spans="1:23" s="3" customFormat="1" ht="156" customHeight="1">
      <c r="A221" s="27" t="s">
        <v>227</v>
      </c>
      <c r="B221" s="29" t="s">
        <v>418</v>
      </c>
      <c r="C221" s="27" t="s">
        <v>114</v>
      </c>
      <c r="D221" s="27">
        <v>2017</v>
      </c>
      <c r="E221" s="6">
        <f>H221+J221</f>
        <v>50</v>
      </c>
      <c r="F221" s="6"/>
      <c r="G221" s="6">
        <f aca="true" t="shared" si="39" ref="G221:G226">I221+K221+M221</f>
        <v>50</v>
      </c>
      <c r="H221" s="6"/>
      <c r="I221" s="6"/>
      <c r="J221" s="6">
        <v>50</v>
      </c>
      <c r="K221" s="6">
        <v>50</v>
      </c>
      <c r="L221" s="37"/>
      <c r="M221" s="37"/>
      <c r="N221" s="52" t="s">
        <v>519</v>
      </c>
      <c r="O221" s="67"/>
      <c r="P221" s="61"/>
      <c r="Q221" s="4"/>
      <c r="R221" s="19"/>
      <c r="S221" s="4"/>
      <c r="T221" s="4"/>
      <c r="U221" s="4"/>
      <c r="V221" s="4"/>
      <c r="W221" s="4"/>
    </row>
    <row r="222" spans="1:23" s="3" customFormat="1" ht="105" customHeight="1">
      <c r="A222" s="27" t="s">
        <v>228</v>
      </c>
      <c r="B222" s="29" t="s">
        <v>134</v>
      </c>
      <c r="C222" s="27" t="s">
        <v>114</v>
      </c>
      <c r="D222" s="27">
        <v>2017</v>
      </c>
      <c r="E222" s="6">
        <f>H222+J222+L222</f>
        <v>50</v>
      </c>
      <c r="F222" s="6" t="e">
        <f>#REF!+#REF!+#REF!+#REF!+#REF!</f>
        <v>#REF!</v>
      </c>
      <c r="G222" s="6">
        <f t="shared" si="39"/>
        <v>50</v>
      </c>
      <c r="H222" s="6"/>
      <c r="I222" s="6"/>
      <c r="J222" s="6">
        <v>50</v>
      </c>
      <c r="K222" s="6">
        <v>50</v>
      </c>
      <c r="L222" s="37"/>
      <c r="M222" s="37"/>
      <c r="N222" s="52" t="s">
        <v>611</v>
      </c>
      <c r="O222" s="67"/>
      <c r="P222" s="61"/>
      <c r="Q222" s="4"/>
      <c r="R222" s="4"/>
      <c r="S222" s="4"/>
      <c r="T222" s="4"/>
      <c r="U222" s="4"/>
      <c r="V222" s="4"/>
      <c r="W222" s="4"/>
    </row>
    <row r="223" spans="1:23" s="3" customFormat="1" ht="81" customHeight="1">
      <c r="A223" s="27" t="s">
        <v>229</v>
      </c>
      <c r="B223" s="29" t="s">
        <v>327</v>
      </c>
      <c r="C223" s="27" t="s">
        <v>114</v>
      </c>
      <c r="D223" s="27">
        <v>2017</v>
      </c>
      <c r="E223" s="6">
        <f>J223</f>
        <v>60</v>
      </c>
      <c r="F223" s="6" t="e">
        <f>#REF!+#REF!+#REF!+#REF!+#REF!</f>
        <v>#REF!</v>
      </c>
      <c r="G223" s="6">
        <f t="shared" si="39"/>
        <v>60</v>
      </c>
      <c r="H223" s="6"/>
      <c r="I223" s="6"/>
      <c r="J223" s="6">
        <v>60</v>
      </c>
      <c r="K223" s="6">
        <v>60</v>
      </c>
      <c r="L223" s="37"/>
      <c r="M223" s="37"/>
      <c r="N223" s="52" t="s">
        <v>612</v>
      </c>
      <c r="O223" s="67"/>
      <c r="P223" s="61"/>
      <c r="Q223" s="4"/>
      <c r="R223" s="4"/>
      <c r="S223" s="4"/>
      <c r="T223" s="4"/>
      <c r="U223" s="4"/>
      <c r="V223" s="4"/>
      <c r="W223" s="4"/>
    </row>
    <row r="224" spans="1:23" s="3" customFormat="1" ht="110.25" customHeight="1">
      <c r="A224" s="27" t="s">
        <v>230</v>
      </c>
      <c r="B224" s="29" t="s">
        <v>135</v>
      </c>
      <c r="C224" s="27" t="s">
        <v>114</v>
      </c>
      <c r="D224" s="27">
        <v>2017</v>
      </c>
      <c r="E224" s="6">
        <f>J224</f>
        <v>200</v>
      </c>
      <c r="F224" s="6" t="e">
        <f>#REF!+#REF!+#REF!+#REF!+#REF!</f>
        <v>#REF!</v>
      </c>
      <c r="G224" s="6">
        <f t="shared" si="39"/>
        <v>0</v>
      </c>
      <c r="H224" s="6"/>
      <c r="I224" s="6"/>
      <c r="J224" s="6">
        <v>200</v>
      </c>
      <c r="K224" s="6">
        <v>0</v>
      </c>
      <c r="L224" s="37"/>
      <c r="M224" s="37"/>
      <c r="N224" s="52" t="s">
        <v>635</v>
      </c>
      <c r="O224" s="67"/>
      <c r="P224" s="61"/>
      <c r="Q224" s="4"/>
      <c r="R224" s="4"/>
      <c r="S224" s="4"/>
      <c r="T224" s="4"/>
      <c r="U224" s="4"/>
      <c r="V224" s="4"/>
      <c r="W224" s="4"/>
    </row>
    <row r="225" spans="1:23" s="3" customFormat="1" ht="128.25" customHeight="1">
      <c r="A225" s="27" t="s">
        <v>231</v>
      </c>
      <c r="B225" s="29" t="s">
        <v>136</v>
      </c>
      <c r="C225" s="27" t="s">
        <v>114</v>
      </c>
      <c r="D225" s="27">
        <v>2017</v>
      </c>
      <c r="E225" s="6">
        <f>J225</f>
        <v>1000</v>
      </c>
      <c r="F225" s="6" t="e">
        <f>#REF!+#REF!+#REF!+#REF!+#REF!</f>
        <v>#REF!</v>
      </c>
      <c r="G225" s="6">
        <f>I225+K225+M225</f>
        <v>983.1</v>
      </c>
      <c r="H225" s="6"/>
      <c r="I225" s="6"/>
      <c r="J225" s="6">
        <v>1000</v>
      </c>
      <c r="K225" s="6">
        <v>983.1</v>
      </c>
      <c r="L225" s="37"/>
      <c r="M225" s="37"/>
      <c r="N225" s="36" t="s">
        <v>571</v>
      </c>
      <c r="O225" s="67"/>
      <c r="P225" s="61"/>
      <c r="Q225" s="4"/>
      <c r="R225" s="4"/>
      <c r="S225" s="4"/>
      <c r="T225" s="4"/>
      <c r="U225" s="4"/>
      <c r="V225" s="4"/>
      <c r="W225" s="4"/>
    </row>
    <row r="226" spans="1:23" s="3" customFormat="1" ht="78" customHeight="1">
      <c r="A226" s="27" t="s">
        <v>344</v>
      </c>
      <c r="B226" s="29" t="s">
        <v>345</v>
      </c>
      <c r="C226" s="27" t="s">
        <v>114</v>
      </c>
      <c r="D226" s="27">
        <v>2017</v>
      </c>
      <c r="E226" s="24">
        <f>J226</f>
        <v>995.5</v>
      </c>
      <c r="F226" s="24" t="e">
        <f>#REF!+#REF!+#REF!+#REF!+#REF!</f>
        <v>#REF!</v>
      </c>
      <c r="G226" s="6">
        <f t="shared" si="39"/>
        <v>988</v>
      </c>
      <c r="H226" s="24"/>
      <c r="I226" s="24"/>
      <c r="J226" s="24">
        <v>995.5</v>
      </c>
      <c r="K226" s="24">
        <v>988</v>
      </c>
      <c r="L226" s="24"/>
      <c r="M226" s="24"/>
      <c r="N226" s="52" t="s">
        <v>520</v>
      </c>
      <c r="O226" s="67"/>
      <c r="P226" s="61"/>
      <c r="Q226" s="4"/>
      <c r="R226" s="4"/>
      <c r="S226" s="4"/>
      <c r="T226" s="4"/>
      <c r="U226" s="4"/>
      <c r="V226" s="4"/>
      <c r="W226" s="4"/>
    </row>
    <row r="227" spans="1:23" s="3" customFormat="1" ht="27" customHeight="1">
      <c r="A227" s="101" t="s">
        <v>419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65"/>
      <c r="P227" s="59"/>
      <c r="Q227" s="4"/>
      <c r="R227" s="4"/>
      <c r="S227" s="4"/>
      <c r="T227" s="4"/>
      <c r="U227" s="4"/>
      <c r="V227" s="4"/>
      <c r="W227" s="4"/>
    </row>
    <row r="228" spans="1:23" s="3" customFormat="1" ht="25.5" customHeight="1">
      <c r="A228" s="56"/>
      <c r="B228" s="28" t="s">
        <v>32</v>
      </c>
      <c r="C228" s="56"/>
      <c r="D228" s="56" t="s">
        <v>420</v>
      </c>
      <c r="E228" s="6">
        <f>E229+E230+E231+E232+E233+E234+E235+E236+E237+E238+E239+E240+E241</f>
        <v>373040.5</v>
      </c>
      <c r="F228" s="6">
        <f aca="true" t="shared" si="40" ref="F228:K228">F229+F230+F231+F232+F233+F234+F235+F236+F237+F238+F239+F240+F241</f>
        <v>0</v>
      </c>
      <c r="G228" s="6">
        <f t="shared" si="40"/>
        <v>374226.1000000001</v>
      </c>
      <c r="H228" s="6">
        <f t="shared" si="40"/>
        <v>304858.5</v>
      </c>
      <c r="I228" s="6">
        <f t="shared" si="40"/>
        <v>356327.6000000001</v>
      </c>
      <c r="J228" s="6">
        <f t="shared" si="40"/>
        <v>68182</v>
      </c>
      <c r="K228" s="6">
        <f t="shared" si="40"/>
        <v>17898.5</v>
      </c>
      <c r="L228" s="6"/>
      <c r="M228" s="6"/>
      <c r="N228" s="38"/>
      <c r="O228" s="80"/>
      <c r="P228" s="76"/>
      <c r="Q228" s="4"/>
      <c r="R228" s="8">
        <f>H228+J228</f>
        <v>373040.5</v>
      </c>
      <c r="S228" s="8">
        <f>I228+K228</f>
        <v>374226.1000000001</v>
      </c>
      <c r="T228" s="4"/>
      <c r="U228" s="4"/>
      <c r="V228" s="4"/>
      <c r="W228" s="4"/>
    </row>
    <row r="229" spans="1:23" s="3" customFormat="1" ht="220.5" customHeight="1">
      <c r="A229" s="27" t="s">
        <v>211</v>
      </c>
      <c r="B229" s="29" t="s">
        <v>200</v>
      </c>
      <c r="C229" s="27" t="s">
        <v>114</v>
      </c>
      <c r="D229" s="27">
        <v>2017</v>
      </c>
      <c r="E229" s="6">
        <v>225</v>
      </c>
      <c r="F229" s="6"/>
      <c r="G229" s="6">
        <f aca="true" t="shared" si="41" ref="G229:G240">I229+K229+M229</f>
        <v>225</v>
      </c>
      <c r="H229" s="6"/>
      <c r="I229" s="6"/>
      <c r="J229" s="6">
        <v>225</v>
      </c>
      <c r="K229" s="6">
        <v>225</v>
      </c>
      <c r="L229" s="37"/>
      <c r="M229" s="37"/>
      <c r="N229" s="52" t="s">
        <v>613</v>
      </c>
      <c r="O229" s="67"/>
      <c r="P229" s="61"/>
      <c r="Q229" s="4"/>
      <c r="R229" s="4"/>
      <c r="S229" s="4"/>
      <c r="T229" s="4"/>
      <c r="U229" s="4"/>
      <c r="V229" s="4"/>
      <c r="W229" s="4"/>
    </row>
    <row r="230" spans="1:23" s="3" customFormat="1" ht="69.75" customHeight="1">
      <c r="A230" s="27" t="s">
        <v>212</v>
      </c>
      <c r="B230" s="29" t="s">
        <v>208</v>
      </c>
      <c r="C230" s="27" t="s">
        <v>114</v>
      </c>
      <c r="D230" s="27">
        <v>2017</v>
      </c>
      <c r="E230" s="6">
        <v>506.4</v>
      </c>
      <c r="F230" s="6"/>
      <c r="G230" s="6">
        <f t="shared" si="41"/>
        <v>506.4</v>
      </c>
      <c r="H230" s="6">
        <v>506.4</v>
      </c>
      <c r="I230" s="6">
        <v>506.4</v>
      </c>
      <c r="J230" s="6"/>
      <c r="K230" s="6"/>
      <c r="L230" s="37"/>
      <c r="M230" s="37"/>
      <c r="N230" s="52" t="s">
        <v>614</v>
      </c>
      <c r="O230" s="67"/>
      <c r="P230" s="61"/>
      <c r="Q230" s="4"/>
      <c r="R230" s="4"/>
      <c r="S230" s="4"/>
      <c r="T230" s="4"/>
      <c r="U230" s="4"/>
      <c r="V230" s="4"/>
      <c r="W230" s="4"/>
    </row>
    <row r="231" spans="1:23" s="3" customFormat="1" ht="85.5" customHeight="1">
      <c r="A231" s="27" t="s">
        <v>213</v>
      </c>
      <c r="B231" s="29" t="s">
        <v>209</v>
      </c>
      <c r="C231" s="27" t="s">
        <v>114</v>
      </c>
      <c r="D231" s="27">
        <v>2017</v>
      </c>
      <c r="E231" s="6">
        <f>H231+J231</f>
        <v>57534</v>
      </c>
      <c r="F231" s="6"/>
      <c r="G231" s="6">
        <f t="shared" si="41"/>
        <v>61940.6</v>
      </c>
      <c r="H231" s="6">
        <v>41357</v>
      </c>
      <c r="I231" s="6">
        <v>44267.1</v>
      </c>
      <c r="J231" s="6">
        <v>16177</v>
      </c>
      <c r="K231" s="6">
        <v>17673.5</v>
      </c>
      <c r="L231" s="37"/>
      <c r="M231" s="37"/>
      <c r="N231" s="52" t="s">
        <v>615</v>
      </c>
      <c r="O231" s="67"/>
      <c r="P231" s="61"/>
      <c r="Q231" s="4"/>
      <c r="R231" s="4"/>
      <c r="S231" s="4"/>
      <c r="T231" s="4"/>
      <c r="U231" s="4"/>
      <c r="V231" s="4"/>
      <c r="W231" s="4"/>
    </row>
    <row r="232" spans="1:23" s="3" customFormat="1" ht="150" customHeight="1">
      <c r="A232" s="27" t="s">
        <v>214</v>
      </c>
      <c r="B232" s="29" t="s">
        <v>358</v>
      </c>
      <c r="C232" s="27" t="s">
        <v>114</v>
      </c>
      <c r="D232" s="27">
        <v>2017</v>
      </c>
      <c r="E232" s="6">
        <v>84.9</v>
      </c>
      <c r="F232" s="6"/>
      <c r="G232" s="6">
        <f t="shared" si="41"/>
        <v>52</v>
      </c>
      <c r="H232" s="6">
        <v>84.9</v>
      </c>
      <c r="I232" s="6">
        <v>52</v>
      </c>
      <c r="J232" s="6"/>
      <c r="K232" s="6"/>
      <c r="L232" s="37"/>
      <c r="M232" s="37"/>
      <c r="N232" s="52" t="s">
        <v>616</v>
      </c>
      <c r="O232" s="67"/>
      <c r="P232" s="61"/>
      <c r="Q232" s="4"/>
      <c r="R232" s="4"/>
      <c r="S232" s="4"/>
      <c r="T232" s="4"/>
      <c r="U232" s="4"/>
      <c r="V232" s="4"/>
      <c r="W232" s="4"/>
    </row>
    <row r="233" spans="1:23" s="3" customFormat="1" ht="182.25" customHeight="1">
      <c r="A233" s="27" t="s">
        <v>215</v>
      </c>
      <c r="B233" s="29" t="s">
        <v>326</v>
      </c>
      <c r="C233" s="27" t="s">
        <v>114</v>
      </c>
      <c r="D233" s="27">
        <v>2017</v>
      </c>
      <c r="E233" s="6">
        <v>5.2</v>
      </c>
      <c r="F233" s="6"/>
      <c r="G233" s="6">
        <f t="shared" si="41"/>
        <v>5.2</v>
      </c>
      <c r="H233" s="6">
        <v>5.2</v>
      </c>
      <c r="I233" s="6">
        <v>5.2</v>
      </c>
      <c r="J233" s="6"/>
      <c r="K233" s="6"/>
      <c r="L233" s="37"/>
      <c r="M233" s="37"/>
      <c r="N233" s="52" t="s">
        <v>617</v>
      </c>
      <c r="O233" s="67"/>
      <c r="P233" s="61"/>
      <c r="Q233" s="4"/>
      <c r="R233" s="4"/>
      <c r="S233" s="4"/>
      <c r="T233" s="4"/>
      <c r="U233" s="4"/>
      <c r="V233" s="4"/>
      <c r="W233" s="4"/>
    </row>
    <row r="234" spans="1:23" s="3" customFormat="1" ht="135.75" customHeight="1">
      <c r="A234" s="27" t="s">
        <v>216</v>
      </c>
      <c r="B234" s="29" t="s">
        <v>359</v>
      </c>
      <c r="C234" s="27" t="s">
        <v>114</v>
      </c>
      <c r="D234" s="27">
        <v>2017</v>
      </c>
      <c r="E234" s="6">
        <v>138019.4</v>
      </c>
      <c r="F234" s="6"/>
      <c r="G234" s="6">
        <f t="shared" si="41"/>
        <v>149372.8</v>
      </c>
      <c r="H234" s="6">
        <v>138019.4</v>
      </c>
      <c r="I234" s="6">
        <v>149372.8</v>
      </c>
      <c r="J234" s="6"/>
      <c r="K234" s="6"/>
      <c r="L234" s="37"/>
      <c r="M234" s="37"/>
      <c r="N234" s="52" t="s">
        <v>466</v>
      </c>
      <c r="O234" s="67"/>
      <c r="P234" s="61"/>
      <c r="Q234" s="4"/>
      <c r="R234" s="4"/>
      <c r="S234" s="4"/>
      <c r="T234" s="4"/>
      <c r="U234" s="4"/>
      <c r="V234" s="4"/>
      <c r="W234" s="4"/>
    </row>
    <row r="235" spans="1:23" s="3" customFormat="1" ht="92.25" customHeight="1">
      <c r="A235" s="27" t="s">
        <v>217</v>
      </c>
      <c r="B235" s="29" t="s">
        <v>360</v>
      </c>
      <c r="C235" s="27" t="s">
        <v>114</v>
      </c>
      <c r="D235" s="27">
        <v>2017</v>
      </c>
      <c r="E235" s="6">
        <v>85142.9</v>
      </c>
      <c r="F235" s="6"/>
      <c r="G235" s="6">
        <f t="shared" si="41"/>
        <v>88168.9</v>
      </c>
      <c r="H235" s="6">
        <v>85142.9</v>
      </c>
      <c r="I235" s="6">
        <v>88168.9</v>
      </c>
      <c r="J235" s="6"/>
      <c r="K235" s="6"/>
      <c r="L235" s="37"/>
      <c r="M235" s="37"/>
      <c r="N235" s="52" t="s">
        <v>467</v>
      </c>
      <c r="O235" s="67"/>
      <c r="P235" s="61"/>
      <c r="Q235" s="4"/>
      <c r="R235" s="4"/>
      <c r="S235" s="4"/>
      <c r="T235" s="4"/>
      <c r="U235" s="4"/>
      <c r="V235" s="4"/>
      <c r="W235" s="4"/>
    </row>
    <row r="236" spans="1:23" s="3" customFormat="1" ht="93" customHeight="1">
      <c r="A236" s="27" t="s">
        <v>218</v>
      </c>
      <c r="B236" s="29" t="s">
        <v>361</v>
      </c>
      <c r="C236" s="27" t="s">
        <v>114</v>
      </c>
      <c r="D236" s="27">
        <v>2017</v>
      </c>
      <c r="E236" s="6">
        <v>535.4</v>
      </c>
      <c r="F236" s="6"/>
      <c r="G236" s="6">
        <f t="shared" si="41"/>
        <v>500.2</v>
      </c>
      <c r="H236" s="6">
        <v>535.4</v>
      </c>
      <c r="I236" s="6">
        <v>500.2</v>
      </c>
      <c r="J236" s="6"/>
      <c r="K236" s="6"/>
      <c r="L236" s="37"/>
      <c r="M236" s="37"/>
      <c r="N236" s="52" t="s">
        <v>468</v>
      </c>
      <c r="O236" s="67"/>
      <c r="P236" s="61"/>
      <c r="Q236" s="4"/>
      <c r="R236" s="4"/>
      <c r="S236" s="4"/>
      <c r="T236" s="4"/>
      <c r="U236" s="4"/>
      <c r="V236" s="4"/>
      <c r="W236" s="4"/>
    </row>
    <row r="237" spans="1:23" s="3" customFormat="1" ht="105.75" customHeight="1">
      <c r="A237" s="27" t="s">
        <v>219</v>
      </c>
      <c r="B237" s="29" t="s">
        <v>362</v>
      </c>
      <c r="C237" s="27" t="s">
        <v>114</v>
      </c>
      <c r="D237" s="27">
        <v>2017</v>
      </c>
      <c r="E237" s="6">
        <v>749.3</v>
      </c>
      <c r="F237" s="6"/>
      <c r="G237" s="6">
        <f t="shared" si="41"/>
        <v>696.4</v>
      </c>
      <c r="H237" s="6">
        <v>749.3</v>
      </c>
      <c r="I237" s="6">
        <v>696.4</v>
      </c>
      <c r="J237" s="6"/>
      <c r="K237" s="6"/>
      <c r="L237" s="37"/>
      <c r="M237" s="37"/>
      <c r="N237" s="52" t="s">
        <v>572</v>
      </c>
      <c r="O237" s="67"/>
      <c r="P237" s="61"/>
      <c r="Q237" s="4"/>
      <c r="R237" s="4"/>
      <c r="S237" s="4"/>
      <c r="T237" s="4"/>
      <c r="U237" s="4"/>
      <c r="V237" s="4"/>
      <c r="W237" s="4"/>
    </row>
    <row r="238" spans="1:23" s="3" customFormat="1" ht="250.5" customHeight="1">
      <c r="A238" s="27" t="s">
        <v>220</v>
      </c>
      <c r="B238" s="29" t="s">
        <v>574</v>
      </c>
      <c r="C238" s="27" t="s">
        <v>114</v>
      </c>
      <c r="D238" s="27">
        <v>2017</v>
      </c>
      <c r="E238" s="6">
        <v>1655</v>
      </c>
      <c r="F238" s="6"/>
      <c r="G238" s="6">
        <f t="shared" si="41"/>
        <v>1600</v>
      </c>
      <c r="H238" s="6">
        <v>1655</v>
      </c>
      <c r="I238" s="6">
        <v>1600</v>
      </c>
      <c r="J238" s="6"/>
      <c r="K238" s="6"/>
      <c r="L238" s="37"/>
      <c r="M238" s="37"/>
      <c r="N238" s="52" t="s">
        <v>618</v>
      </c>
      <c r="O238" s="67"/>
      <c r="P238" s="61"/>
      <c r="Q238" s="4"/>
      <c r="R238" s="4"/>
      <c r="S238" s="4"/>
      <c r="T238" s="4"/>
      <c r="U238" s="4"/>
      <c r="V238" s="4"/>
      <c r="W238" s="4"/>
    </row>
    <row r="239" spans="1:23" s="3" customFormat="1" ht="225.75" customHeight="1">
      <c r="A239" s="27" t="s">
        <v>221</v>
      </c>
      <c r="B239" s="29" t="s">
        <v>363</v>
      </c>
      <c r="C239" s="27" t="s">
        <v>114</v>
      </c>
      <c r="D239" s="27">
        <v>2017</v>
      </c>
      <c r="E239" s="6">
        <f>H239</f>
        <v>3957.3</v>
      </c>
      <c r="F239" s="6"/>
      <c r="G239" s="6">
        <f t="shared" si="41"/>
        <v>599.4</v>
      </c>
      <c r="H239" s="6">
        <v>3957.3</v>
      </c>
      <c r="I239" s="6">
        <v>599.4</v>
      </c>
      <c r="J239" s="6"/>
      <c r="K239" s="6"/>
      <c r="L239" s="37"/>
      <c r="M239" s="37"/>
      <c r="N239" s="52" t="s">
        <v>446</v>
      </c>
      <c r="O239" s="67"/>
      <c r="P239" s="61"/>
      <c r="Q239" s="4"/>
      <c r="R239" s="4"/>
      <c r="S239" s="4"/>
      <c r="T239" s="4"/>
      <c r="U239" s="4"/>
      <c r="V239" s="4"/>
      <c r="W239" s="4"/>
    </row>
    <row r="240" spans="1:23" s="3" customFormat="1" ht="90.75" customHeight="1">
      <c r="A240" s="27" t="s">
        <v>222</v>
      </c>
      <c r="B240" s="29" t="s">
        <v>325</v>
      </c>
      <c r="C240" s="27" t="s">
        <v>114</v>
      </c>
      <c r="D240" s="27">
        <v>2017</v>
      </c>
      <c r="E240" s="6">
        <f>H240+J240+L240</f>
        <v>83998.7</v>
      </c>
      <c r="F240" s="6"/>
      <c r="G240" s="6">
        <f t="shared" si="41"/>
        <v>70154.3</v>
      </c>
      <c r="H240" s="6">
        <v>32218.7</v>
      </c>
      <c r="I240" s="6">
        <v>70154.3</v>
      </c>
      <c r="J240" s="6">
        <v>51780</v>
      </c>
      <c r="K240" s="6">
        <v>0</v>
      </c>
      <c r="L240" s="37"/>
      <c r="M240" s="37"/>
      <c r="N240" s="52" t="s">
        <v>619</v>
      </c>
      <c r="O240" s="67"/>
      <c r="P240" s="61"/>
      <c r="Q240" s="4"/>
      <c r="R240" s="4"/>
      <c r="S240" s="4"/>
      <c r="T240" s="4"/>
      <c r="U240" s="4"/>
      <c r="V240" s="4"/>
      <c r="W240" s="4"/>
    </row>
    <row r="241" spans="1:23" s="3" customFormat="1" ht="298.5" customHeight="1">
      <c r="A241" s="27" t="s">
        <v>387</v>
      </c>
      <c r="B241" s="29" t="s">
        <v>374</v>
      </c>
      <c r="C241" s="27" t="s">
        <v>114</v>
      </c>
      <c r="D241" s="27">
        <v>2017</v>
      </c>
      <c r="E241" s="6">
        <v>627</v>
      </c>
      <c r="F241" s="6"/>
      <c r="G241" s="6">
        <f>I241</f>
        <v>404.9</v>
      </c>
      <c r="H241" s="6">
        <v>627</v>
      </c>
      <c r="I241" s="6">
        <v>404.9</v>
      </c>
      <c r="J241" s="6"/>
      <c r="K241" s="6"/>
      <c r="L241" s="6"/>
      <c r="M241" s="6"/>
      <c r="N241" s="52" t="s">
        <v>620</v>
      </c>
      <c r="O241" s="67"/>
      <c r="P241" s="61"/>
      <c r="Q241" s="4"/>
      <c r="R241" s="4"/>
      <c r="S241" s="4"/>
      <c r="T241" s="4"/>
      <c r="U241" s="4"/>
      <c r="V241" s="4"/>
      <c r="W241" s="4"/>
    </row>
    <row r="242" spans="1:23" s="3" customFormat="1" ht="18.75" customHeight="1">
      <c r="A242" s="101" t="s">
        <v>99</v>
      </c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92"/>
      <c r="P242" s="87"/>
      <c r="Q242" s="4"/>
      <c r="R242" s="4"/>
      <c r="S242" s="4"/>
      <c r="T242" s="4"/>
      <c r="U242" s="4"/>
      <c r="V242" s="4"/>
      <c r="W242" s="4"/>
    </row>
    <row r="243" spans="1:23" s="3" customFormat="1" ht="27" customHeight="1">
      <c r="A243" s="56"/>
      <c r="B243" s="28" t="s">
        <v>32</v>
      </c>
      <c r="C243" s="56"/>
      <c r="D243" s="40" t="s">
        <v>420</v>
      </c>
      <c r="E243" s="13">
        <f>E244+E245</f>
        <v>28000.300000000003</v>
      </c>
      <c r="F243" s="13">
        <f aca="true" t="shared" si="42" ref="F243:M243">F244+F245</f>
        <v>26700.300000000003</v>
      </c>
      <c r="G243" s="13">
        <f>G244+G245</f>
        <v>28209.9</v>
      </c>
      <c r="H243" s="13"/>
      <c r="I243" s="13"/>
      <c r="J243" s="13">
        <f>J244+J245</f>
        <v>26700.300000000003</v>
      </c>
      <c r="K243" s="13">
        <f t="shared" si="42"/>
        <v>26679.300000000003</v>
      </c>
      <c r="L243" s="13">
        <f t="shared" si="42"/>
        <v>1300</v>
      </c>
      <c r="M243" s="13">
        <f t="shared" si="42"/>
        <v>1530.6</v>
      </c>
      <c r="N243" s="13"/>
      <c r="O243" s="82"/>
      <c r="P243" s="78"/>
      <c r="Q243" s="4"/>
      <c r="R243" s="8"/>
      <c r="S243" s="4"/>
      <c r="T243" s="4"/>
      <c r="U243" s="4"/>
      <c r="V243" s="4"/>
      <c r="W243" s="4"/>
    </row>
    <row r="244" spans="1:16" ht="115.5" customHeight="1">
      <c r="A244" s="27" t="s">
        <v>100</v>
      </c>
      <c r="B244" s="29" t="s">
        <v>324</v>
      </c>
      <c r="C244" s="27" t="s">
        <v>114</v>
      </c>
      <c r="D244" s="27">
        <v>2017</v>
      </c>
      <c r="E244" s="6">
        <f>H244+J244+L244</f>
        <v>4266.9</v>
      </c>
      <c r="F244" s="6">
        <f>H244+J244</f>
        <v>4266.9</v>
      </c>
      <c r="G244" s="6">
        <f>I244+K244</f>
        <v>4266.9</v>
      </c>
      <c r="H244" s="6"/>
      <c r="I244" s="6"/>
      <c r="J244" s="6">
        <v>4266.9</v>
      </c>
      <c r="K244" s="6">
        <v>4266.9</v>
      </c>
      <c r="L244" s="6"/>
      <c r="M244" s="6"/>
      <c r="N244" s="36" t="s">
        <v>473</v>
      </c>
      <c r="O244" s="91"/>
      <c r="P244" s="84"/>
    </row>
    <row r="245" spans="1:18" ht="139.5" customHeight="1">
      <c r="A245" s="27" t="s">
        <v>101</v>
      </c>
      <c r="B245" s="29" t="s">
        <v>210</v>
      </c>
      <c r="C245" s="27" t="s">
        <v>114</v>
      </c>
      <c r="D245" s="27">
        <v>2017</v>
      </c>
      <c r="E245" s="6">
        <f>H245+J245+L245</f>
        <v>23733.4</v>
      </c>
      <c r="F245" s="6">
        <f>H245+J245</f>
        <v>22433.4</v>
      </c>
      <c r="G245" s="6">
        <f>K245+M245</f>
        <v>23943</v>
      </c>
      <c r="H245" s="6"/>
      <c r="I245" s="6"/>
      <c r="J245" s="6">
        <v>22433.4</v>
      </c>
      <c r="K245" s="6">
        <v>22412.4</v>
      </c>
      <c r="L245" s="6">
        <v>1300</v>
      </c>
      <c r="M245" s="6">
        <v>1530.6</v>
      </c>
      <c r="N245" s="36" t="s">
        <v>573</v>
      </c>
      <c r="O245" s="91"/>
      <c r="P245" s="84"/>
      <c r="Q245" s="5"/>
      <c r="R245" s="5"/>
    </row>
    <row r="246" spans="1:16" ht="21" customHeight="1">
      <c r="A246" s="101" t="s">
        <v>102</v>
      </c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65"/>
      <c r="P246" s="59"/>
    </row>
    <row r="247" spans="1:19" ht="18" customHeight="1">
      <c r="A247" s="56"/>
      <c r="B247" s="28" t="s">
        <v>32</v>
      </c>
      <c r="C247" s="56"/>
      <c r="D247" s="56">
        <v>2017</v>
      </c>
      <c r="E247" s="13">
        <f>E248+E249+E250+E251+E252+E253+E254+E255+E256+E257+E258+E259+E260+E261</f>
        <v>479539.1</v>
      </c>
      <c r="F247" s="13">
        <f aca="true" t="shared" si="43" ref="F247:K247">F248+F249+F250+F251+F252+F253+F254+F255+F256+F257+F258+F259+F260+F261</f>
        <v>280333.3</v>
      </c>
      <c r="G247" s="13">
        <f t="shared" si="43"/>
        <v>480072.1000000001</v>
      </c>
      <c r="H247" s="13"/>
      <c r="I247" s="13">
        <f t="shared" si="43"/>
        <v>4082.8</v>
      </c>
      <c r="J247" s="13">
        <f t="shared" si="43"/>
        <v>479539.1</v>
      </c>
      <c r="K247" s="13">
        <f t="shared" si="43"/>
        <v>475989.30000000005</v>
      </c>
      <c r="L247" s="13"/>
      <c r="M247" s="13"/>
      <c r="N247" s="13"/>
      <c r="O247" s="80"/>
      <c r="P247" s="76"/>
      <c r="R247" s="5"/>
      <c r="S247" s="5"/>
    </row>
    <row r="248" spans="1:16" ht="87" customHeight="1">
      <c r="A248" s="27" t="s">
        <v>103</v>
      </c>
      <c r="B248" s="29" t="s">
        <v>37</v>
      </c>
      <c r="C248" s="27" t="s">
        <v>114</v>
      </c>
      <c r="D248" s="27">
        <v>2017</v>
      </c>
      <c r="E248" s="6">
        <f>J248</f>
        <v>15422.4</v>
      </c>
      <c r="F248" s="6">
        <f>H248+J248</f>
        <v>15422.4</v>
      </c>
      <c r="G248" s="6">
        <f aca="true" t="shared" si="44" ref="G248:G257">I248+K248+M248</f>
        <v>3453.1</v>
      </c>
      <c r="H248" s="6"/>
      <c r="I248" s="6"/>
      <c r="J248" s="6">
        <v>15422.4</v>
      </c>
      <c r="K248" s="6">
        <v>3453.1</v>
      </c>
      <c r="L248" s="6"/>
      <c r="M248" s="6"/>
      <c r="N248" s="36" t="s">
        <v>499</v>
      </c>
      <c r="O248" s="67"/>
      <c r="P248" s="61"/>
    </row>
    <row r="249" spans="1:16" ht="72" customHeight="1">
      <c r="A249" s="27" t="s">
        <v>104</v>
      </c>
      <c r="B249" s="29" t="s">
        <v>330</v>
      </c>
      <c r="C249" s="27" t="s">
        <v>114</v>
      </c>
      <c r="D249" s="27">
        <v>2017</v>
      </c>
      <c r="E249" s="6">
        <f>J249</f>
        <v>3623.2</v>
      </c>
      <c r="F249" s="6">
        <f>H249+J249</f>
        <v>3623.2</v>
      </c>
      <c r="G249" s="6">
        <f t="shared" si="44"/>
        <v>3133.6</v>
      </c>
      <c r="H249" s="6"/>
      <c r="I249" s="6"/>
      <c r="J249" s="6">
        <v>3623.2</v>
      </c>
      <c r="K249" s="6">
        <v>3133.6</v>
      </c>
      <c r="L249" s="6"/>
      <c r="M249" s="6"/>
      <c r="N249" s="36" t="s">
        <v>474</v>
      </c>
      <c r="O249" s="67"/>
      <c r="P249" s="61"/>
    </row>
    <row r="250" spans="1:23" s="1" customFormat="1" ht="44.25" customHeight="1">
      <c r="A250" s="27" t="s">
        <v>105</v>
      </c>
      <c r="B250" s="29" t="s">
        <v>206</v>
      </c>
      <c r="C250" s="27" t="s">
        <v>114</v>
      </c>
      <c r="D250" s="27">
        <v>2017</v>
      </c>
      <c r="E250" s="6">
        <f>H250+J250</f>
        <v>100</v>
      </c>
      <c r="F250" s="6"/>
      <c r="G250" s="6">
        <f t="shared" si="44"/>
        <v>0</v>
      </c>
      <c r="H250" s="6"/>
      <c r="I250" s="6"/>
      <c r="J250" s="6">
        <v>100</v>
      </c>
      <c r="K250" s="6">
        <v>0</v>
      </c>
      <c r="L250" s="6"/>
      <c r="M250" s="6"/>
      <c r="N250" s="36" t="s">
        <v>456</v>
      </c>
      <c r="O250" s="67"/>
      <c r="P250" s="61"/>
      <c r="Q250" s="2"/>
      <c r="R250" s="2"/>
      <c r="S250" s="2"/>
      <c r="T250" s="2"/>
      <c r="U250" s="2"/>
      <c r="V250" s="2"/>
      <c r="W250" s="2"/>
    </row>
    <row r="251" spans="1:16" ht="235.5" customHeight="1">
      <c r="A251" s="27" t="s">
        <v>106</v>
      </c>
      <c r="B251" s="29" t="s">
        <v>426</v>
      </c>
      <c r="C251" s="27" t="s">
        <v>114</v>
      </c>
      <c r="D251" s="27">
        <v>2017</v>
      </c>
      <c r="E251" s="6">
        <f>J251</f>
        <v>22837.3</v>
      </c>
      <c r="F251" s="6">
        <f>H251+J251</f>
        <v>22837.3</v>
      </c>
      <c r="G251" s="6">
        <f t="shared" si="44"/>
        <v>18053.7</v>
      </c>
      <c r="H251" s="6"/>
      <c r="I251" s="6"/>
      <c r="J251" s="6">
        <v>22837.3</v>
      </c>
      <c r="K251" s="6">
        <v>18053.7</v>
      </c>
      <c r="L251" s="6"/>
      <c r="M251" s="6"/>
      <c r="N251" s="36" t="s">
        <v>621</v>
      </c>
      <c r="O251" s="67"/>
      <c r="P251" s="61"/>
    </row>
    <row r="252" spans="1:23" s="1" customFormat="1" ht="84" customHeight="1">
      <c r="A252" s="27" t="s">
        <v>107</v>
      </c>
      <c r="B252" s="29" t="s">
        <v>207</v>
      </c>
      <c r="C252" s="27" t="s">
        <v>114</v>
      </c>
      <c r="D252" s="27">
        <v>2017</v>
      </c>
      <c r="E252" s="6">
        <f>H252+J252+L252</f>
        <v>226.8</v>
      </c>
      <c r="F252" s="6"/>
      <c r="G252" s="6">
        <f t="shared" si="44"/>
        <v>226.8</v>
      </c>
      <c r="H252" s="6"/>
      <c r="I252" s="6"/>
      <c r="J252" s="6">
        <v>226.8</v>
      </c>
      <c r="K252" s="6">
        <v>226.8</v>
      </c>
      <c r="L252" s="6"/>
      <c r="M252" s="6"/>
      <c r="N252" s="36" t="s">
        <v>500</v>
      </c>
      <c r="O252" s="67"/>
      <c r="P252" s="61"/>
      <c r="Q252" s="2"/>
      <c r="R252" s="2"/>
      <c r="S252" s="2"/>
      <c r="T252" s="2"/>
      <c r="U252" s="2"/>
      <c r="V252" s="2"/>
      <c r="W252" s="2"/>
    </row>
    <row r="253" spans="1:23" s="1" customFormat="1" ht="81" customHeight="1">
      <c r="A253" s="27" t="s">
        <v>108</v>
      </c>
      <c r="B253" s="29" t="s">
        <v>322</v>
      </c>
      <c r="C253" s="27" t="s">
        <v>114</v>
      </c>
      <c r="D253" s="27">
        <v>2017</v>
      </c>
      <c r="E253" s="6">
        <f>H253+J253+L253</f>
        <v>77112</v>
      </c>
      <c r="F253" s="6"/>
      <c r="G253" s="6">
        <f t="shared" si="44"/>
        <v>62892.9</v>
      </c>
      <c r="H253" s="6"/>
      <c r="I253" s="6"/>
      <c r="J253" s="6">
        <v>77112</v>
      </c>
      <c r="K253" s="6">
        <v>62892.9</v>
      </c>
      <c r="L253" s="6"/>
      <c r="M253" s="6"/>
      <c r="N253" s="36" t="s">
        <v>475</v>
      </c>
      <c r="O253" s="67"/>
      <c r="P253" s="61"/>
      <c r="Q253" s="2"/>
      <c r="R253" s="2"/>
      <c r="S253" s="2"/>
      <c r="T253" s="2"/>
      <c r="U253" s="2"/>
      <c r="V253" s="2"/>
      <c r="W253" s="2"/>
    </row>
    <row r="254" spans="1:23" s="1" customFormat="1" ht="97.5" customHeight="1">
      <c r="A254" s="27" t="s">
        <v>109</v>
      </c>
      <c r="B254" s="29" t="s">
        <v>323</v>
      </c>
      <c r="C254" s="27" t="s">
        <v>114</v>
      </c>
      <c r="D254" s="27">
        <v>2017</v>
      </c>
      <c r="E254" s="6">
        <f>H254+J254+L254</f>
        <v>4250</v>
      </c>
      <c r="F254" s="6"/>
      <c r="G254" s="6">
        <f t="shared" si="44"/>
        <v>4168.6</v>
      </c>
      <c r="H254" s="6"/>
      <c r="I254" s="6"/>
      <c r="J254" s="6">
        <v>4250</v>
      </c>
      <c r="K254" s="6">
        <v>4168.6</v>
      </c>
      <c r="L254" s="6"/>
      <c r="M254" s="6"/>
      <c r="N254" s="36" t="s">
        <v>505</v>
      </c>
      <c r="O254" s="67"/>
      <c r="P254" s="61"/>
      <c r="Q254" s="2"/>
      <c r="R254" s="2"/>
      <c r="S254" s="2"/>
      <c r="T254" s="2"/>
      <c r="U254" s="2"/>
      <c r="V254" s="2"/>
      <c r="W254" s="2"/>
    </row>
    <row r="255" spans="1:16" ht="399" customHeight="1">
      <c r="A255" s="27" t="s">
        <v>110</v>
      </c>
      <c r="B255" s="29" t="s">
        <v>425</v>
      </c>
      <c r="C255" s="27" t="s">
        <v>114</v>
      </c>
      <c r="D255" s="27">
        <v>2017</v>
      </c>
      <c r="E255" s="6">
        <f>H255+J255</f>
        <v>19326.6</v>
      </c>
      <c r="F255" s="6">
        <f>H255+J255</f>
        <v>19326.6</v>
      </c>
      <c r="G255" s="6">
        <f>I255+K255+M255</f>
        <v>9967</v>
      </c>
      <c r="H255" s="6"/>
      <c r="I255" s="6">
        <v>4082.8</v>
      </c>
      <c r="J255" s="6">
        <v>19326.6</v>
      </c>
      <c r="K255" s="6">
        <v>5884.2</v>
      </c>
      <c r="L255" s="6"/>
      <c r="M255" s="6"/>
      <c r="N255" s="36" t="s">
        <v>622</v>
      </c>
      <c r="O255" s="67"/>
      <c r="P255" s="61"/>
    </row>
    <row r="256" spans="1:18" ht="171" customHeight="1">
      <c r="A256" s="27" t="s">
        <v>111</v>
      </c>
      <c r="B256" s="29" t="s">
        <v>113</v>
      </c>
      <c r="C256" s="27" t="s">
        <v>114</v>
      </c>
      <c r="D256" s="27">
        <v>2017</v>
      </c>
      <c r="E256" s="6">
        <f>J256</f>
        <v>124257</v>
      </c>
      <c r="F256" s="6">
        <f>H256+J256</f>
        <v>124257</v>
      </c>
      <c r="G256" s="6">
        <f t="shared" si="44"/>
        <v>140475.1</v>
      </c>
      <c r="H256" s="6"/>
      <c r="I256" s="6"/>
      <c r="J256" s="6">
        <v>124257</v>
      </c>
      <c r="K256" s="6">
        <v>140475.1</v>
      </c>
      <c r="L256" s="6"/>
      <c r="M256" s="6"/>
      <c r="N256" s="36" t="s">
        <v>501</v>
      </c>
      <c r="O256" s="67"/>
      <c r="P256" s="61"/>
      <c r="R256" s="2" t="s">
        <v>502</v>
      </c>
    </row>
    <row r="257" spans="1:16" ht="189" customHeight="1">
      <c r="A257" s="27" t="s">
        <v>285</v>
      </c>
      <c r="B257" s="29" t="s">
        <v>130</v>
      </c>
      <c r="C257" s="27" t="s">
        <v>114</v>
      </c>
      <c r="D257" s="27">
        <v>2017</v>
      </c>
      <c r="E257" s="6">
        <f>H257+J257+L257</f>
        <v>16543</v>
      </c>
      <c r="F257" s="6">
        <f>H257+J257</f>
        <v>16543</v>
      </c>
      <c r="G257" s="6">
        <f t="shared" si="44"/>
        <v>38689.8</v>
      </c>
      <c r="H257" s="6"/>
      <c r="I257" s="6"/>
      <c r="J257" s="6">
        <v>16543</v>
      </c>
      <c r="K257" s="6">
        <v>38689.8</v>
      </c>
      <c r="L257" s="6"/>
      <c r="M257" s="6"/>
      <c r="N257" s="36" t="s">
        <v>623</v>
      </c>
      <c r="O257" s="67"/>
      <c r="P257" s="61"/>
    </row>
    <row r="258" spans="1:16" ht="255.75" customHeight="1">
      <c r="A258" s="27" t="s">
        <v>286</v>
      </c>
      <c r="B258" s="29" t="s">
        <v>405</v>
      </c>
      <c r="C258" s="27" t="s">
        <v>114</v>
      </c>
      <c r="D258" s="27">
        <v>2017</v>
      </c>
      <c r="E258" s="6">
        <f>H258+J258</f>
        <v>46550.8</v>
      </c>
      <c r="F258" s="6">
        <f>H258+J258</f>
        <v>46550.8</v>
      </c>
      <c r="G258" s="6">
        <f>I258+K258</f>
        <v>48610.7</v>
      </c>
      <c r="H258" s="6"/>
      <c r="I258" s="6"/>
      <c r="J258" s="6">
        <v>46550.8</v>
      </c>
      <c r="K258" s="6">
        <v>48610.7</v>
      </c>
      <c r="L258" s="6"/>
      <c r="M258" s="6"/>
      <c r="N258" s="36" t="s">
        <v>624</v>
      </c>
      <c r="O258" s="67"/>
      <c r="P258" s="61"/>
    </row>
    <row r="259" spans="1:23" s="1" customFormat="1" ht="204.75" customHeight="1">
      <c r="A259" s="27" t="s">
        <v>287</v>
      </c>
      <c r="B259" s="29" t="s">
        <v>406</v>
      </c>
      <c r="C259" s="27" t="s">
        <v>114</v>
      </c>
      <c r="D259" s="27">
        <v>2017</v>
      </c>
      <c r="E259" s="6">
        <f>H259+J259+L259</f>
        <v>31568</v>
      </c>
      <c r="F259" s="6"/>
      <c r="G259" s="6">
        <f>I259+K259</f>
        <v>27606.8</v>
      </c>
      <c r="H259" s="6"/>
      <c r="I259" s="6"/>
      <c r="J259" s="6">
        <v>31568</v>
      </c>
      <c r="K259" s="6">
        <v>27606.8</v>
      </c>
      <c r="L259" s="6"/>
      <c r="M259" s="6"/>
      <c r="N259" s="36" t="s">
        <v>455</v>
      </c>
      <c r="O259" s="67"/>
      <c r="P259" s="61"/>
      <c r="Q259" s="2"/>
      <c r="R259" s="2"/>
      <c r="S259" s="2"/>
      <c r="T259" s="2"/>
      <c r="U259" s="2"/>
      <c r="V259" s="2"/>
      <c r="W259" s="2"/>
    </row>
    <row r="260" spans="1:16" ht="159" customHeight="1">
      <c r="A260" s="27" t="s">
        <v>288</v>
      </c>
      <c r="B260" s="29" t="s">
        <v>421</v>
      </c>
      <c r="C260" s="27" t="s">
        <v>114</v>
      </c>
      <c r="D260" s="27">
        <v>2017</v>
      </c>
      <c r="E260" s="6">
        <f>J260</f>
        <v>31773</v>
      </c>
      <c r="F260" s="6">
        <f>H260+J260</f>
        <v>31773</v>
      </c>
      <c r="G260" s="6">
        <f>I260+K260+M260</f>
        <v>31526.9</v>
      </c>
      <c r="H260" s="6"/>
      <c r="I260" s="6"/>
      <c r="J260" s="6">
        <v>31773</v>
      </c>
      <c r="K260" s="6">
        <v>31526.9</v>
      </c>
      <c r="L260" s="6"/>
      <c r="M260" s="6"/>
      <c r="N260" s="36" t="s">
        <v>454</v>
      </c>
      <c r="O260" s="67"/>
      <c r="P260" s="61"/>
    </row>
    <row r="261" spans="1:23" s="1" customFormat="1" ht="161.25" customHeight="1">
      <c r="A261" s="27" t="s">
        <v>289</v>
      </c>
      <c r="B261" s="29" t="s">
        <v>129</v>
      </c>
      <c r="C261" s="27" t="s">
        <v>114</v>
      </c>
      <c r="D261" s="27">
        <v>2017</v>
      </c>
      <c r="E261" s="6">
        <f>H261+J261+L261</f>
        <v>85949</v>
      </c>
      <c r="F261" s="6"/>
      <c r="G261" s="6">
        <f>I261+K261+M261</f>
        <v>91267.1</v>
      </c>
      <c r="H261" s="6"/>
      <c r="I261" s="6"/>
      <c r="J261" s="6">
        <v>85949</v>
      </c>
      <c r="K261" s="6">
        <v>91267.1</v>
      </c>
      <c r="L261" s="6"/>
      <c r="M261" s="6"/>
      <c r="N261" s="36" t="s">
        <v>625</v>
      </c>
      <c r="O261" s="67"/>
      <c r="P261" s="61"/>
      <c r="Q261" s="2"/>
      <c r="R261" s="2"/>
      <c r="S261" s="2"/>
      <c r="T261" s="2"/>
      <c r="U261" s="2"/>
      <c r="V261" s="2"/>
      <c r="W261" s="2"/>
    </row>
    <row r="262" spans="1:24" ht="21" customHeight="1">
      <c r="A262" s="56"/>
      <c r="B262" s="28" t="s">
        <v>41</v>
      </c>
      <c r="C262" s="56"/>
      <c r="D262" s="56">
        <v>2017</v>
      </c>
      <c r="E262" s="23">
        <f>E247+E243+E228+E216+E211+E205+E193+E187+E182+E176+E171+E167+E114+E111+E107+E82+E72+E24+E8</f>
        <v>21918943.5</v>
      </c>
      <c r="F262" s="23" t="e">
        <f>F247+F243+F228+F216+F211+F205+F193+F187+F182+F176+F171+F167+F114+F111+F107+F82+F72+F24+F8</f>
        <v>#REF!</v>
      </c>
      <c r="G262" s="23">
        <f>G247+G243+G228+G216+G211+G205+G193+G187+G182+G176+G171+G167+G114+G111+G107+G82+G72+G24+G8</f>
        <v>24903784.779</v>
      </c>
      <c r="H262" s="23">
        <f>H247+H243+H228+H216+H211+H205+H193+H187+H182-H189+H176+H171+H167+H114+H111+H107+H82+H72+H24+H8</f>
        <v>9295016.899999999</v>
      </c>
      <c r="I262" s="23">
        <f>I247+I243+I228+I216+I211+I205+I193+I187+I182+I176+I171+I167+I114+I111+I107+I82+I72+I24+I8</f>
        <v>12060280.42</v>
      </c>
      <c r="J262" s="23">
        <f>J247+J243+J228+J216+J211+J205+J193+J187+J182+J176+J171+J167+J114+J111+J107+J82+J72+J24+J8</f>
        <v>9045146.6</v>
      </c>
      <c r="K262" s="23">
        <f>K247+K243+K228+K216+K211+K205+K193+K187+K182+K176+K171+K167+K114+K111+K107+K82+K72+K24+K8</f>
        <v>8814074.6</v>
      </c>
      <c r="L262" s="23">
        <f>L247+L243+L228+L216+L211+L205+L193+L187+L182+L189+L176+L171+L167+L114+L111+L107+L82+L72+L24+L8</f>
        <v>3578780</v>
      </c>
      <c r="M262" s="23">
        <f>M247+M243+M228+M216+M211+M205+M193+M187+M182+M176+M171+M167+M114+M111+M107+M82+M72+M24+M8</f>
        <v>4029429.759</v>
      </c>
      <c r="N262" s="33"/>
      <c r="O262" s="93"/>
      <c r="P262" s="88"/>
      <c r="Q262" s="5"/>
      <c r="R262" s="5"/>
      <c r="S262" s="5"/>
      <c r="T262" s="5"/>
      <c r="U262" s="5"/>
      <c r="V262" s="25"/>
      <c r="W262" s="5"/>
      <c r="X262" s="5"/>
    </row>
    <row r="263" spans="8:18" ht="15">
      <c r="H263" s="14"/>
      <c r="I263" s="14"/>
      <c r="J263" s="14"/>
      <c r="K263" s="14"/>
      <c r="L263" s="14"/>
      <c r="M263" s="14"/>
      <c r="N263" s="14"/>
      <c r="R263" s="5"/>
    </row>
    <row r="264" spans="2:18" ht="15.75">
      <c r="B264" s="16"/>
      <c r="C264" s="16"/>
      <c r="D264" s="16"/>
      <c r="F264" s="16"/>
      <c r="G264" s="16"/>
      <c r="H264" s="16"/>
      <c r="I264" s="16"/>
      <c r="J264" s="16"/>
      <c r="K264" s="16"/>
      <c r="L264" s="16"/>
      <c r="M264" s="16"/>
      <c r="N264" s="16"/>
      <c r="O264" s="17"/>
      <c r="P264" s="18"/>
      <c r="R264" s="5"/>
    </row>
    <row r="265" spans="2:16" ht="15.75">
      <c r="B265" s="16"/>
      <c r="C265" s="16"/>
      <c r="D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8"/>
    </row>
    <row r="266" spans="2:16" ht="15.75">
      <c r="B266" s="16"/>
      <c r="C266" s="16"/>
      <c r="D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8"/>
    </row>
    <row r="267" spans="2:16" ht="15.75">
      <c r="B267" s="16"/>
      <c r="C267" s="16"/>
      <c r="D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2:15" ht="15.75">
      <c r="B268" s="16"/>
      <c r="C268" s="16"/>
      <c r="D268" s="16"/>
      <c r="E268" s="53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2:15" ht="15.75"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 ht="15.75"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 ht="15.75"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 ht="15.75"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 ht="15.75"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 ht="15.75"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 ht="15.75"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 ht="15.75"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 ht="15.75"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 ht="15.75"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 ht="15.75"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 ht="15.75"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 ht="15.75"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 ht="15.75"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 ht="15.75"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 ht="15.75"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 ht="15.75"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</sheetData>
  <sheetProtection/>
  <mergeCells count="53">
    <mergeCell ref="A175:N175"/>
    <mergeCell ref="A186:N186"/>
    <mergeCell ref="A166:N166"/>
    <mergeCell ref="B3:B5"/>
    <mergeCell ref="N3:N5"/>
    <mergeCell ref="L4:M4"/>
    <mergeCell ref="C3:C5"/>
    <mergeCell ref="A113:N113"/>
    <mergeCell ref="A170:N170"/>
    <mergeCell ref="B285:O285"/>
    <mergeCell ref="B269:O269"/>
    <mergeCell ref="B270:O270"/>
    <mergeCell ref="B281:O281"/>
    <mergeCell ref="B282:O282"/>
    <mergeCell ref="B278:O278"/>
    <mergeCell ref="B283:O283"/>
    <mergeCell ref="B273:O273"/>
    <mergeCell ref="B274:O274"/>
    <mergeCell ref="B284:O284"/>
    <mergeCell ref="B275:O275"/>
    <mergeCell ref="A242:N242"/>
    <mergeCell ref="B280:O280"/>
    <mergeCell ref="B276:O276"/>
    <mergeCell ref="B277:O277"/>
    <mergeCell ref="B271:O271"/>
    <mergeCell ref="B279:O279"/>
    <mergeCell ref="P3:P4"/>
    <mergeCell ref="O3:O4"/>
    <mergeCell ref="B272:O272"/>
    <mergeCell ref="A110:N110"/>
    <mergeCell ref="A23:N23"/>
    <mergeCell ref="A7:N7"/>
    <mergeCell ref="E3:M3"/>
    <mergeCell ref="A210:N210"/>
    <mergeCell ref="A246:N246"/>
    <mergeCell ref="A215:N215"/>
    <mergeCell ref="Q1:R1"/>
    <mergeCell ref="A3:A5"/>
    <mergeCell ref="A227:N227"/>
    <mergeCell ref="A81:N81"/>
    <mergeCell ref="A71:N71"/>
    <mergeCell ref="H4:I4"/>
    <mergeCell ref="J4:K4"/>
    <mergeCell ref="A181:N181"/>
    <mergeCell ref="A192:N192"/>
    <mergeCell ref="A204:N204"/>
    <mergeCell ref="D3:D5"/>
    <mergeCell ref="A141:N141"/>
    <mergeCell ref="E4:G4"/>
    <mergeCell ref="A126:N126"/>
    <mergeCell ref="A115:N115"/>
    <mergeCell ref="A106:N106"/>
    <mergeCell ref="A1:N2"/>
  </mergeCells>
  <printOptions/>
  <pageMargins left="0.5118110236220472" right="0.11811023622047245" top="0.7480314960629921" bottom="0.5118110236220472" header="0.31496062992125984" footer="0.31496062992125984"/>
  <pageSetup fitToHeight="0" fitToWidth="0" horizontalDpi="600" verticalDpi="600" orientation="landscape" paperSize="9" scale="85" r:id="rId1"/>
  <headerFooter differentFirst="1">
    <oddHeader>&amp;C&amp;"Times New Roman,обычный"&amp;14&amp;P</oddHeader>
  </headerFooter>
  <rowBreaks count="28" manualBreakCount="28">
    <brk id="16" max="255" man="1"/>
    <brk id="24" max="13" man="1"/>
    <brk id="36" max="13" man="1"/>
    <brk id="44" max="13" man="1"/>
    <brk id="53" max="13" man="1"/>
    <brk id="79" max="13" man="1"/>
    <brk id="86" max="13" man="1"/>
    <brk id="93" max="13" man="1"/>
    <brk id="109" max="13" man="1"/>
    <brk id="112" max="13" man="1"/>
    <brk id="122" max="13" man="1"/>
    <brk id="134" max="13" man="1"/>
    <brk id="144" max="13" man="1"/>
    <brk id="151" max="13" man="1"/>
    <brk id="155" max="13" man="1"/>
    <brk id="165" max="255" man="1"/>
    <brk id="174" max="255" man="1"/>
    <brk id="183" max="13" man="1"/>
    <brk id="191" max="255" man="1"/>
    <brk id="214" max="13" man="1"/>
    <brk id="222" max="255" man="1"/>
    <brk id="232" max="255" man="1"/>
    <brk id="236" max="13" man="1"/>
    <brk id="239" max="13" man="1"/>
    <brk id="243" max="13" man="1"/>
    <brk id="249" max="13" man="1"/>
    <brk id="258" max="13" man="1"/>
    <brk id="2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2018-05-17T12:56:42Z</dcterms:modified>
  <cp:category/>
  <cp:version/>
  <cp:contentType/>
  <cp:contentStatus/>
</cp:coreProperties>
</file>