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09.12-11.13" sheetId="4" r:id="rId1"/>
    <sheet name="Лист2" sheetId="6" r:id="rId2"/>
  </sheets>
  <calcPr calcId="145621" refMode="R1C1"/>
</workbook>
</file>

<file path=xl/calcChain.xml><?xml version="1.0" encoding="utf-8"?>
<calcChain xmlns="http://schemas.openxmlformats.org/spreadsheetml/2006/main">
  <c r="C49" i="4" l="1"/>
  <c r="C58" i="4"/>
  <c r="C8" i="4"/>
  <c r="C14" i="4" s="1"/>
  <c r="C4" i="4" l="1"/>
  <c r="C64" i="4"/>
  <c r="C62" i="4"/>
  <c r="C63" i="4"/>
  <c r="C60" i="4"/>
  <c r="C56" i="4"/>
  <c r="C59" i="4"/>
  <c r="C55" i="4"/>
  <c r="C53" i="4"/>
  <c r="C52" i="4"/>
  <c r="C51" i="4"/>
  <c r="C66" i="4"/>
  <c r="C37" i="4"/>
  <c r="C44" i="4"/>
  <c r="C33" i="4"/>
  <c r="C42" i="4"/>
  <c r="C25" i="4" l="1"/>
  <c r="C21" i="4"/>
  <c r="B6" i="4"/>
  <c r="B16" i="4"/>
  <c r="C69" i="4" l="1"/>
  <c r="C70" i="4" s="1"/>
</calcChain>
</file>

<file path=xl/sharedStrings.xml><?xml version="1.0" encoding="utf-8"?>
<sst xmlns="http://schemas.openxmlformats.org/spreadsheetml/2006/main" count="72" uniqueCount="66">
  <si>
    <t>№ п/п</t>
  </si>
  <si>
    <t>Наименование поступлений</t>
  </si>
  <si>
    <t>ИТОГО</t>
  </si>
  <si>
    <t>Поступило от МУАТП (за уборку и агентское вознаграждение)</t>
  </si>
  <si>
    <t>ПРИХОД</t>
  </si>
  <si>
    <t>РАСХОД</t>
  </si>
  <si>
    <t>Налоги</t>
  </si>
  <si>
    <t>Экология</t>
  </si>
  <si>
    <t>Оплата поставщикам за коммунальные услуги</t>
  </si>
  <si>
    <t>Авансовые отчеты</t>
  </si>
  <si>
    <t xml:space="preserve">УСНО </t>
  </si>
  <si>
    <t>Мобильная телефон. Связь</t>
  </si>
  <si>
    <t>Оплата по содержанию и ремонту дома</t>
  </si>
  <si>
    <t>услуги банка</t>
  </si>
  <si>
    <t>страхование лифтов ("Росгосстрах")</t>
  </si>
  <si>
    <t>Русмедиа (реклама в лифте)</t>
  </si>
  <si>
    <t>Электроэнергия- "НЭСК"</t>
  </si>
  <si>
    <t>Холодная вода, водоотведение - "Водоканал"</t>
  </si>
  <si>
    <t>(за период с 01 сентября 2012 по 30 ноября 2013)</t>
  </si>
  <si>
    <t>Остаток на 01.09.2012 на расчетном счете</t>
  </si>
  <si>
    <t xml:space="preserve">Поступило от квартиросъемщиков банк </t>
  </si>
  <si>
    <t>Поступило от квартиросъемщиков касса</t>
  </si>
  <si>
    <t>"МТС" (за размещение оборудования)</t>
  </si>
  <si>
    <t>Остаток в подотчете у бухгалтера Жарикова О.Г.</t>
  </si>
  <si>
    <t>Остаток на 01.12.2013 г на расчетном счете</t>
  </si>
  <si>
    <t xml:space="preserve">Договор займа </t>
  </si>
  <si>
    <t xml:space="preserve">Уборщик мусора </t>
  </si>
  <si>
    <t>Выплаты по договорам подряда</t>
  </si>
  <si>
    <t xml:space="preserve">Выплата заработной платы работникам </t>
  </si>
  <si>
    <t>сантехнич. работы</t>
  </si>
  <si>
    <t>пересдача отчетности за период 2009 - 1-е полуг 2012, восстановление зарплаты, замещение бух.на время отпуска</t>
  </si>
  <si>
    <t>услуги юриста</t>
  </si>
  <si>
    <t>покраска бордюров, деревьев, покраска колес, лавочек</t>
  </si>
  <si>
    <t>покос травы</t>
  </si>
  <si>
    <t>ФСС, ФФОМС, ПФР</t>
  </si>
  <si>
    <t>НДФЛ</t>
  </si>
  <si>
    <t>% за пользование чужим деньгами (ОАО "АТЭК")</t>
  </si>
  <si>
    <t>разработка тех.условий (ОАО "АТЭК")</t>
  </si>
  <si>
    <t>изменение кодов ОКВЭД (ООО "БК")</t>
  </si>
  <si>
    <t>Антивирус.програм.Касперский, 1С8-бух.программа (ЖилфондСервис)</t>
  </si>
  <si>
    <t>услуги программиста (ИП Зельник С.А.)</t>
  </si>
  <si>
    <t>Съем информации с теплосчетчика (Комтеплор, ИП Савенко)</t>
  </si>
  <si>
    <t>Оценка соответствия лифтов (Лифтгрузмаш)</t>
  </si>
  <si>
    <t>Вывоз бытовых отходов (Мусороуборочная компания, СТОП Мусор)</t>
  </si>
  <si>
    <t>пеня за просрочку платежей (НЭСК)</t>
  </si>
  <si>
    <t>Техническое обслуживание лифтов (ОТИС Лифт)</t>
  </si>
  <si>
    <t>Аварийные работы по дому-сантехника, электрика ( Энергетик)</t>
  </si>
  <si>
    <t>аудит.проверка период 2009- сент.2012 (Центр Аудита)</t>
  </si>
  <si>
    <t>Травля блох, тараканов(Центр санитар.дезинсекции)</t>
  </si>
  <si>
    <t>Программа Квартплата (ЭллисКвартплата)</t>
  </si>
  <si>
    <t>Прочие оплаты</t>
  </si>
  <si>
    <t xml:space="preserve">% приставам </t>
  </si>
  <si>
    <t>Дегтярев - собств.1этажа (по решению суда)</t>
  </si>
  <si>
    <t>заправка, ремонт принтера</t>
  </si>
  <si>
    <t>услуги почты ( отправка писем, конверты,марки, сдача отчетности)</t>
  </si>
  <si>
    <t>услуги нотариуса, гос.пошлины, заполнение форм для налоговой</t>
  </si>
  <si>
    <t>ксерокопия документов (суды, проверяющие органы, для поставщиков)</t>
  </si>
  <si>
    <t>ноутбук</t>
  </si>
  <si>
    <t>Бланки строгой отчетности</t>
  </si>
  <si>
    <t>Хозяйственные нужды( хоз.средства, ключи, канцтовары, дополнение к ПК, литература, SIM тел.)</t>
  </si>
  <si>
    <t>расчет налога по экологии ( "КЭЦ". СИТЦЭК)</t>
  </si>
  <si>
    <t>Тепплоэнергия- "АТЭК"( в т.ч. ч/з приставов - 1 468 682.20)</t>
  </si>
  <si>
    <t>Принтер, копир</t>
  </si>
  <si>
    <t>работы по электрике</t>
  </si>
  <si>
    <t xml:space="preserve">Расходование денежных средств  ТСЖ "Тюляева 8" </t>
  </si>
  <si>
    <t>СК Регион (реш.суда - возврат займа 2010 г)(в 12.13г. доплата-127542)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</si>
</sst>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0" fillId="0" borderId="0" xfId="0" applyNumberFormat="1"/>
    <xf numFmtId="4" fontId="0" fillId="0" borderId="4" xfId="0" applyNumberFormat="1" applyBorder="1"/>
    <xf numFmtId="4" fontId="0" fillId="0" borderId="2" xfId="0" applyNumberFormat="1" applyBorder="1"/>
    <xf numFmtId="4" fontId="0" fillId="0" borderId="1" xfId="0" applyNumberFormat="1" applyBorder="1"/>
    <xf numFmtId="4" fontId="0" fillId="0" borderId="0" xfId="0" applyNumberFormat="1" applyBorder="1"/>
    <xf numFmtId="4" fontId="0" fillId="0" borderId="5" xfId="0" applyNumberFormat="1" applyBorder="1"/>
    <xf numFmtId="0" fontId="0" fillId="0" borderId="1" xfId="0" applyBorder="1" applyAlignment="1">
      <alignment wrapText="1"/>
    </xf>
    <xf numFmtId="0" fontId="1" fillId="0" borderId="6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4" fontId="1" fillId="0" borderId="2" xfId="0" applyNumberFormat="1" applyFont="1" applyBorder="1"/>
    <xf numFmtId="0" fontId="0" fillId="0" borderId="8" xfId="0" applyBorder="1"/>
    <xf numFmtId="4" fontId="0" fillId="0" borderId="10" xfId="0" applyNumberFormat="1" applyBorder="1"/>
    <xf numFmtId="0" fontId="0" fillId="0" borderId="9" xfId="0" applyBorder="1" applyAlignment="1">
      <alignment wrapText="1"/>
    </xf>
    <xf numFmtId="0" fontId="1" fillId="0" borderId="2" xfId="0" applyFont="1" applyBorder="1"/>
    <xf numFmtId="0" fontId="0" fillId="0" borderId="1" xfId="0" applyBorder="1" applyAlignment="1">
      <alignment horizontal="left"/>
    </xf>
    <xf numFmtId="4" fontId="4" fillId="2" borderId="0" xfId="0" applyNumberFormat="1" applyFont="1" applyFill="1"/>
    <xf numFmtId="4" fontId="0" fillId="2" borderId="1" xfId="0" applyNumberFormat="1" applyFill="1" applyBorder="1"/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4" fontId="5" fillId="0" borderId="1" xfId="0" applyNumberFormat="1" applyFont="1" applyBorder="1"/>
    <xf numFmtId="4" fontId="6" fillId="0" borderId="7" xfId="0" applyNumberFormat="1" applyFont="1" applyBorder="1"/>
    <xf numFmtId="4" fontId="6" fillId="0" borderId="1" xfId="0" applyNumberFormat="1" applyFont="1" applyBorder="1"/>
    <xf numFmtId="4" fontId="6" fillId="2" borderId="6" xfId="0" applyNumberFormat="1" applyFont="1" applyFill="1" applyBorder="1"/>
    <xf numFmtId="4" fontId="6" fillId="3" borderId="1" xfId="0" applyNumberFormat="1" applyFont="1" applyFill="1" applyBorder="1"/>
    <xf numFmtId="4" fontId="1" fillId="0" borderId="1" xfId="0" applyNumberFormat="1" applyFont="1" applyBorder="1"/>
    <xf numFmtId="0" fontId="1" fillId="0" borderId="0" xfId="0" applyFont="1" applyAlignment="1">
      <alignment horizontal="left"/>
    </xf>
    <xf numFmtId="4" fontId="6" fillId="0" borderId="6" xfId="0" applyNumberFormat="1" applyFont="1" applyBorder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topLeftCell="A64" workbookViewId="0">
      <selection activeCell="E13" sqref="E13"/>
    </sheetView>
  </sheetViews>
  <sheetFormatPr defaultRowHeight="15" x14ac:dyDescent="0.25"/>
  <cols>
    <col min="2" max="2" width="63.42578125" customWidth="1"/>
    <col min="3" max="3" width="12.140625" style="11" bestFit="1" customWidth="1"/>
    <col min="4" max="4" width="15.5703125" customWidth="1"/>
    <col min="5" max="6" width="11.42578125" bestFit="1" customWidth="1"/>
  </cols>
  <sheetData>
    <row r="1" spans="1:4" ht="15.75" x14ac:dyDescent="0.25">
      <c r="B1" s="40" t="s">
        <v>64</v>
      </c>
    </row>
    <row r="2" spans="1:4" x14ac:dyDescent="0.25">
      <c r="B2" s="8" t="s">
        <v>18</v>
      </c>
    </row>
    <row r="3" spans="1:4" x14ac:dyDescent="0.25">
      <c r="B3" s="1" t="s">
        <v>19</v>
      </c>
      <c r="C3" s="14">
        <v>259940.26</v>
      </c>
    </row>
    <row r="4" spans="1:4" x14ac:dyDescent="0.25">
      <c r="B4" s="19" t="s">
        <v>2</v>
      </c>
      <c r="C4" s="20">
        <f>SUM(C3:C3)</f>
        <v>259940.26</v>
      </c>
    </row>
    <row r="5" spans="1:4" x14ac:dyDescent="0.25">
      <c r="B5" s="8" t="s">
        <v>4</v>
      </c>
    </row>
    <row r="6" spans="1:4" ht="15.75" thickBot="1" x14ac:dyDescent="0.3">
      <c r="B6" s="8" t="str">
        <f>B2</f>
        <v>(за период с 01 сентября 2012 по 30 ноября 2013)</v>
      </c>
    </row>
    <row r="7" spans="1:4" ht="15.75" thickBot="1" x14ac:dyDescent="0.3">
      <c r="A7" s="3" t="s">
        <v>0</v>
      </c>
      <c r="B7" s="4" t="s">
        <v>1</v>
      </c>
      <c r="C7" s="12" t="s">
        <v>2</v>
      </c>
    </row>
    <row r="8" spans="1:4" x14ac:dyDescent="0.25">
      <c r="A8" s="2">
        <v>1</v>
      </c>
      <c r="B8" s="2" t="s">
        <v>20</v>
      </c>
      <c r="C8" s="13">
        <f>2243285.8+693237.63</f>
        <v>2936523.4299999997</v>
      </c>
    </row>
    <row r="9" spans="1:4" x14ac:dyDescent="0.25">
      <c r="A9" s="2">
        <v>2</v>
      </c>
      <c r="B9" s="2" t="s">
        <v>21</v>
      </c>
      <c r="C9" s="13">
        <v>3249739.17</v>
      </c>
    </row>
    <row r="10" spans="1:4" x14ac:dyDescent="0.25">
      <c r="A10" s="2">
        <v>3</v>
      </c>
      <c r="B10" s="2" t="s">
        <v>25</v>
      </c>
      <c r="C10" s="13">
        <v>50000</v>
      </c>
    </row>
    <row r="11" spans="1:4" x14ac:dyDescent="0.25">
      <c r="A11" s="2">
        <v>4</v>
      </c>
      <c r="B11" s="2" t="s">
        <v>22</v>
      </c>
      <c r="C11" s="13">
        <v>113.67</v>
      </c>
    </row>
    <row r="12" spans="1:4" x14ac:dyDescent="0.25">
      <c r="A12" s="2">
        <v>5</v>
      </c>
      <c r="B12" s="2" t="s">
        <v>15</v>
      </c>
      <c r="C12" s="13">
        <v>7000</v>
      </c>
    </row>
    <row r="13" spans="1:4" x14ac:dyDescent="0.25">
      <c r="A13" s="1">
        <v>6</v>
      </c>
      <c r="B13" s="1" t="s">
        <v>3</v>
      </c>
      <c r="C13" s="14">
        <v>20153.43</v>
      </c>
      <c r="D13" s="11"/>
    </row>
    <row r="14" spans="1:4" x14ac:dyDescent="0.25">
      <c r="A14" s="5"/>
      <c r="B14" s="1" t="s">
        <v>2</v>
      </c>
      <c r="C14" s="37">
        <f>SUM(C8:C13)</f>
        <v>6263529.6999999993</v>
      </c>
      <c r="D14" s="11"/>
    </row>
    <row r="15" spans="1:4" x14ac:dyDescent="0.25">
      <c r="A15" s="6"/>
      <c r="B15" s="7" t="s">
        <v>5</v>
      </c>
      <c r="C15" s="15"/>
    </row>
    <row r="16" spans="1:4" ht="15.75" thickBot="1" x14ac:dyDescent="0.3">
      <c r="A16" s="6"/>
      <c r="B16" s="8" t="str">
        <f>B2</f>
        <v>(за период с 01 сентября 2012 по 30 ноября 2013)</v>
      </c>
      <c r="C16" s="15"/>
    </row>
    <row r="17" spans="1:5" ht="15.75" thickBot="1" x14ac:dyDescent="0.3">
      <c r="A17" s="3" t="s">
        <v>0</v>
      </c>
      <c r="B17" s="4" t="s">
        <v>1</v>
      </c>
      <c r="C17" s="16" t="s">
        <v>2</v>
      </c>
    </row>
    <row r="18" spans="1:5" x14ac:dyDescent="0.25">
      <c r="A18" s="2">
        <v>1</v>
      </c>
      <c r="B18" s="29" t="s">
        <v>28</v>
      </c>
      <c r="C18" s="13">
        <v>817845.27</v>
      </c>
    </row>
    <row r="19" spans="1:5" x14ac:dyDescent="0.25">
      <c r="A19" s="1"/>
      <c r="B19" s="9" t="s">
        <v>27</v>
      </c>
      <c r="C19" s="14"/>
    </row>
    <row r="20" spans="1:5" x14ac:dyDescent="0.25">
      <c r="A20" s="1">
        <v>2</v>
      </c>
      <c r="B20" s="29" t="s">
        <v>29</v>
      </c>
      <c r="C20" s="14">
        <v>6000</v>
      </c>
    </row>
    <row r="21" spans="1:5" x14ac:dyDescent="0.25">
      <c r="A21" s="1">
        <v>3</v>
      </c>
      <c r="B21" s="29" t="s">
        <v>63</v>
      </c>
      <c r="C21" s="14">
        <f>16539+1500+1500</f>
        <v>19539</v>
      </c>
    </row>
    <row r="22" spans="1:5" x14ac:dyDescent="0.25">
      <c r="A22" s="1">
        <v>4</v>
      </c>
      <c r="B22" s="29" t="s">
        <v>32</v>
      </c>
      <c r="C22" s="14">
        <v>1501</v>
      </c>
    </row>
    <row r="23" spans="1:5" ht="30" x14ac:dyDescent="0.25">
      <c r="A23" s="1">
        <v>5</v>
      </c>
      <c r="B23" s="30" t="s">
        <v>30</v>
      </c>
      <c r="C23" s="14">
        <v>24381.43</v>
      </c>
      <c r="E23" s="11"/>
    </row>
    <row r="24" spans="1:5" x14ac:dyDescent="0.25">
      <c r="A24" s="1">
        <v>6</v>
      </c>
      <c r="B24" s="29" t="s">
        <v>31</v>
      </c>
      <c r="C24" s="14">
        <v>10000</v>
      </c>
      <c r="D24" s="11"/>
    </row>
    <row r="25" spans="1:5" x14ac:dyDescent="0.25">
      <c r="A25" s="1">
        <v>7</v>
      </c>
      <c r="B25" s="29" t="s">
        <v>33</v>
      </c>
      <c r="C25" s="14">
        <f>1500+2000</f>
        <v>3500</v>
      </c>
      <c r="D25" s="11"/>
      <c r="E25" s="11"/>
    </row>
    <row r="26" spans="1:5" x14ac:dyDescent="0.25">
      <c r="A26" s="1">
        <v>8</v>
      </c>
      <c r="B26" s="1" t="s">
        <v>26</v>
      </c>
      <c r="C26" s="14">
        <v>37180</v>
      </c>
      <c r="D26" s="11"/>
      <c r="E26" s="11"/>
    </row>
    <row r="27" spans="1:5" x14ac:dyDescent="0.25">
      <c r="A27" s="1"/>
      <c r="B27" s="10" t="s">
        <v>6</v>
      </c>
      <c r="C27" s="14"/>
    </row>
    <row r="28" spans="1:5" x14ac:dyDescent="0.25">
      <c r="A28" s="1">
        <v>9</v>
      </c>
      <c r="B28" s="26" t="s">
        <v>34</v>
      </c>
      <c r="C28" s="14">
        <v>675483.42</v>
      </c>
      <c r="D28" s="11"/>
    </row>
    <row r="29" spans="1:5" x14ac:dyDescent="0.25">
      <c r="A29" s="1">
        <v>10</v>
      </c>
      <c r="B29" s="26" t="s">
        <v>35</v>
      </c>
      <c r="C29" s="14">
        <v>170765.25</v>
      </c>
    </row>
    <row r="30" spans="1:5" x14ac:dyDescent="0.25">
      <c r="A30" s="1">
        <v>11</v>
      </c>
      <c r="B30" s="1" t="s">
        <v>7</v>
      </c>
      <c r="C30" s="14">
        <v>1565</v>
      </c>
      <c r="D30" s="11"/>
    </row>
    <row r="31" spans="1:5" x14ac:dyDescent="0.25">
      <c r="A31" s="1">
        <v>12</v>
      </c>
      <c r="B31" s="1" t="s">
        <v>10</v>
      </c>
      <c r="C31" s="14">
        <v>16273.91</v>
      </c>
      <c r="D31" s="11"/>
    </row>
    <row r="32" spans="1:5" x14ac:dyDescent="0.25">
      <c r="A32" s="5"/>
      <c r="B32" s="18" t="s">
        <v>8</v>
      </c>
      <c r="C32" s="14"/>
      <c r="D32" s="11"/>
    </row>
    <row r="33" spans="1:6" x14ac:dyDescent="0.25">
      <c r="A33" s="1">
        <v>13</v>
      </c>
      <c r="B33" s="1" t="s">
        <v>16</v>
      </c>
      <c r="C33" s="33">
        <f>174121.21-658.59</f>
        <v>173462.62</v>
      </c>
      <c r="D33" s="11"/>
      <c r="E33" s="11"/>
    </row>
    <row r="34" spans="1:6" x14ac:dyDescent="0.25">
      <c r="A34" s="1">
        <v>14</v>
      </c>
      <c r="B34" s="1" t="s">
        <v>61</v>
      </c>
      <c r="C34" s="37">
        <v>1808755.2</v>
      </c>
    </row>
    <row r="35" spans="1:6" x14ac:dyDescent="0.25">
      <c r="A35" s="1">
        <v>15</v>
      </c>
      <c r="B35" s="1" t="s">
        <v>17</v>
      </c>
      <c r="C35" s="34">
        <v>729344.57</v>
      </c>
      <c r="E35" s="11"/>
    </row>
    <row r="36" spans="1:6" x14ac:dyDescent="0.25">
      <c r="A36" s="1"/>
      <c r="B36" s="10" t="s">
        <v>12</v>
      </c>
      <c r="C36" s="14"/>
      <c r="D36" s="11"/>
    </row>
    <row r="37" spans="1:6" x14ac:dyDescent="0.25">
      <c r="A37" s="1">
        <v>16</v>
      </c>
      <c r="B37" s="1" t="s">
        <v>43</v>
      </c>
      <c r="C37" s="33">
        <f>337768.01+86293.42</f>
        <v>424061.43</v>
      </c>
      <c r="E37" s="11"/>
    </row>
    <row r="38" spans="1:6" x14ac:dyDescent="0.25">
      <c r="A38" s="1">
        <v>17</v>
      </c>
      <c r="B38" s="17" t="s">
        <v>45</v>
      </c>
      <c r="C38" s="34">
        <v>394093.28</v>
      </c>
      <c r="E38" s="11"/>
    </row>
    <row r="39" spans="1:6" x14ac:dyDescent="0.25">
      <c r="A39" s="1">
        <v>18</v>
      </c>
      <c r="B39" s="17" t="s">
        <v>36</v>
      </c>
      <c r="C39" s="36">
        <v>11063.56</v>
      </c>
      <c r="E39" s="11"/>
      <c r="F39" s="11"/>
    </row>
    <row r="40" spans="1:6" x14ac:dyDescent="0.25">
      <c r="A40" s="1">
        <v>19</v>
      </c>
      <c r="B40" s="17" t="s">
        <v>37</v>
      </c>
      <c r="C40" s="36">
        <v>2259.37</v>
      </c>
      <c r="F40" s="11"/>
    </row>
    <row r="41" spans="1:6" x14ac:dyDescent="0.25">
      <c r="A41" s="1">
        <v>20</v>
      </c>
      <c r="B41" s="17" t="s">
        <v>38</v>
      </c>
      <c r="C41" s="36">
        <v>500</v>
      </c>
      <c r="E41" s="11"/>
    </row>
    <row r="42" spans="1:6" ht="30" x14ac:dyDescent="0.25">
      <c r="A42" s="1">
        <v>21</v>
      </c>
      <c r="B42" s="17" t="s">
        <v>39</v>
      </c>
      <c r="C42" s="36">
        <f>1200+3300</f>
        <v>4500</v>
      </c>
    </row>
    <row r="43" spans="1:6" x14ac:dyDescent="0.25">
      <c r="A43" s="1">
        <v>22</v>
      </c>
      <c r="B43" s="17" t="s">
        <v>40</v>
      </c>
      <c r="C43" s="36">
        <v>6300</v>
      </c>
      <c r="E43" s="11"/>
    </row>
    <row r="44" spans="1:6" x14ac:dyDescent="0.25">
      <c r="A44" s="1">
        <v>23</v>
      </c>
      <c r="B44" s="17" t="s">
        <v>41</v>
      </c>
      <c r="C44" s="36">
        <f>5950+9600</f>
        <v>15550</v>
      </c>
    </row>
    <row r="45" spans="1:6" x14ac:dyDescent="0.25">
      <c r="A45" s="1">
        <v>24</v>
      </c>
      <c r="B45" s="1" t="s">
        <v>14</v>
      </c>
      <c r="C45" s="36">
        <v>4500</v>
      </c>
    </row>
    <row r="46" spans="1:6" x14ac:dyDescent="0.25">
      <c r="A46" s="1"/>
      <c r="B46" s="10" t="s">
        <v>50</v>
      </c>
      <c r="C46" s="14"/>
      <c r="D46" s="11"/>
    </row>
    <row r="47" spans="1:6" x14ac:dyDescent="0.25">
      <c r="A47" s="1">
        <v>25</v>
      </c>
      <c r="B47" s="31" t="s">
        <v>52</v>
      </c>
      <c r="C47" s="14">
        <v>443394.88</v>
      </c>
      <c r="D47" s="11"/>
    </row>
    <row r="48" spans="1:6" x14ac:dyDescent="0.25">
      <c r="A48" s="1">
        <v>26</v>
      </c>
      <c r="B48" s="31" t="s">
        <v>65</v>
      </c>
      <c r="C48" s="14">
        <v>226050.36</v>
      </c>
      <c r="D48" s="11"/>
    </row>
    <row r="49" spans="1:5" x14ac:dyDescent="0.25">
      <c r="A49" s="1">
        <v>27</v>
      </c>
      <c r="B49" s="31" t="s">
        <v>51</v>
      </c>
      <c r="C49" s="14">
        <f>102807.75+1184.34+93908.4</f>
        <v>197900.49</v>
      </c>
      <c r="D49" s="11"/>
    </row>
    <row r="50" spans="1:5" x14ac:dyDescent="0.25">
      <c r="A50" s="1"/>
      <c r="B50" s="10" t="s">
        <v>9</v>
      </c>
      <c r="C50" s="14"/>
    </row>
    <row r="51" spans="1:5" x14ac:dyDescent="0.25">
      <c r="A51" s="1">
        <v>28</v>
      </c>
      <c r="B51" s="1" t="s">
        <v>11</v>
      </c>
      <c r="C51" s="14">
        <f>200+200+150+200+150+120+100+150+171.84+100+300+150+100+100</f>
        <v>2191.84</v>
      </c>
      <c r="D51" s="11"/>
    </row>
    <row r="52" spans="1:5" x14ac:dyDescent="0.25">
      <c r="A52" s="1">
        <v>29</v>
      </c>
      <c r="B52" s="1" t="s">
        <v>46</v>
      </c>
      <c r="C52" s="32">
        <f>5000+1500+5500+5000+6500</f>
        <v>23500</v>
      </c>
      <c r="D52" s="38"/>
      <c r="E52" s="11"/>
    </row>
    <row r="53" spans="1:5" x14ac:dyDescent="0.25">
      <c r="A53" s="1">
        <v>30</v>
      </c>
      <c r="B53" s="1" t="s">
        <v>53</v>
      </c>
      <c r="C53" s="14">
        <f>230+430+220+440+220+220+220+220+220+220+580</f>
        <v>3220</v>
      </c>
    </row>
    <row r="54" spans="1:5" x14ac:dyDescent="0.25">
      <c r="A54" s="1">
        <v>31</v>
      </c>
      <c r="B54" s="1" t="s">
        <v>42</v>
      </c>
      <c r="C54" s="34">
        <v>60000</v>
      </c>
      <c r="E54" s="11"/>
    </row>
    <row r="55" spans="1:5" x14ac:dyDescent="0.25">
      <c r="A55" s="1">
        <v>32</v>
      </c>
      <c r="B55" s="1" t="s">
        <v>54</v>
      </c>
      <c r="C55" s="14">
        <f>48.66+97.9+90.93+15+27+307.8+307.8+286.02+474.01+337.06+15.34+5.8+42+171.7+15.34+30.68+111+46.7</f>
        <v>2430.7399999999993</v>
      </c>
      <c r="D55" s="11"/>
    </row>
    <row r="56" spans="1:5" x14ac:dyDescent="0.25">
      <c r="A56" s="1">
        <v>33</v>
      </c>
      <c r="B56" s="1" t="s">
        <v>55</v>
      </c>
      <c r="C56" s="14">
        <f>400+400+200+700+400+800+400+100+700+200+700+880+400+11107.62+1500+2000+200+500</f>
        <v>21587.620000000003</v>
      </c>
    </row>
    <row r="57" spans="1:5" x14ac:dyDescent="0.25">
      <c r="A57" s="1">
        <v>34</v>
      </c>
      <c r="B57" s="1" t="s">
        <v>47</v>
      </c>
      <c r="C57" s="34">
        <v>50000</v>
      </c>
      <c r="D57" s="11"/>
    </row>
    <row r="58" spans="1:5" x14ac:dyDescent="0.25">
      <c r="A58" s="1">
        <v>35</v>
      </c>
      <c r="B58" s="1" t="s">
        <v>60</v>
      </c>
      <c r="C58" s="34">
        <f>1230+248.98</f>
        <v>1478.98</v>
      </c>
    </row>
    <row r="59" spans="1:5" x14ac:dyDescent="0.25">
      <c r="A59" s="1">
        <v>36</v>
      </c>
      <c r="B59" s="1" t="s">
        <v>13</v>
      </c>
      <c r="C59" s="28">
        <f>10+71.4+427.62+562.93+120+360+0.75+27+50+99+752.8+415+47.6+370+255+180+600+345+600+472+172+166+1424.15+770+150+455+10+823.5+393.65+64+40+10+652.45+1110.09+54+844.3+10+900+412.5</f>
        <v>14227.74</v>
      </c>
    </row>
    <row r="60" spans="1:5" ht="30" x14ac:dyDescent="0.25">
      <c r="A60" s="1">
        <v>37</v>
      </c>
      <c r="B60" s="17" t="s">
        <v>56</v>
      </c>
      <c r="C60" s="28">
        <f>70+87+323+100+50+23+35+12+36+1549+290+3006+36+248+68+160+164+20+404+261+224+524+52+40+236+10</f>
        <v>8028</v>
      </c>
    </row>
    <row r="61" spans="1:5" x14ac:dyDescent="0.25">
      <c r="A61" s="1">
        <v>38</v>
      </c>
      <c r="B61" s="17" t="s">
        <v>57</v>
      </c>
      <c r="C61" s="28">
        <v>15510.3</v>
      </c>
    </row>
    <row r="62" spans="1:5" x14ac:dyDescent="0.25">
      <c r="A62" s="1">
        <v>39</v>
      </c>
      <c r="B62" s="17" t="s">
        <v>58</v>
      </c>
      <c r="C62" s="28">
        <f>1280+640+350</f>
        <v>2270</v>
      </c>
    </row>
    <row r="63" spans="1:5" x14ac:dyDescent="0.25">
      <c r="A63" s="1">
        <v>40</v>
      </c>
      <c r="B63" s="17" t="s">
        <v>62</v>
      </c>
      <c r="C63" s="28">
        <f>3288.3+6000</f>
        <v>9288.2999999999993</v>
      </c>
    </row>
    <row r="64" spans="1:5" ht="30" x14ac:dyDescent="0.25">
      <c r="A64" s="1">
        <v>41</v>
      </c>
      <c r="B64" s="17" t="s">
        <v>59</v>
      </c>
      <c r="C64" s="28">
        <f>6283.4+32+200+200+803.8+250+150+298+150+1670.5+110+1234+1262+1072+724.5+663.7+591.4+424+1085+375+170+48+759.4+4237.56+421.7+2208+2279+1368.5+968.83+64-2275.03</f>
        <v>27829.260000000009</v>
      </c>
    </row>
    <row r="65" spans="1:5" x14ac:dyDescent="0.25">
      <c r="A65" s="1">
        <v>42</v>
      </c>
      <c r="B65" s="1" t="s">
        <v>44</v>
      </c>
      <c r="C65" s="35">
        <v>658.59</v>
      </c>
    </row>
    <row r="66" spans="1:5" x14ac:dyDescent="0.25">
      <c r="A66" s="1">
        <v>43</v>
      </c>
      <c r="B66" s="5" t="s">
        <v>48</v>
      </c>
      <c r="C66" s="35">
        <f>4000+2668</f>
        <v>6668</v>
      </c>
    </row>
    <row r="67" spans="1:5" ht="15.75" thickBot="1" x14ac:dyDescent="0.3">
      <c r="A67" s="1">
        <v>44</v>
      </c>
      <c r="B67" s="5" t="s">
        <v>49</v>
      </c>
      <c r="C67" s="39">
        <v>12000</v>
      </c>
      <c r="D67" s="11"/>
    </row>
    <row r="68" spans="1:5" x14ac:dyDescent="0.25">
      <c r="A68" s="22"/>
      <c r="B68" s="24" t="s">
        <v>23</v>
      </c>
      <c r="C68" s="23">
        <v>26695.27</v>
      </c>
      <c r="D68" s="11"/>
      <c r="E68" s="11"/>
    </row>
    <row r="69" spans="1:5" x14ac:dyDescent="0.25">
      <c r="B69" s="25" t="s">
        <v>2</v>
      </c>
      <c r="C69" s="21">
        <f>SUM(C18:C68)</f>
        <v>6513354.6799999997</v>
      </c>
      <c r="D69" s="11"/>
      <c r="E69" s="11"/>
    </row>
    <row r="70" spans="1:5" x14ac:dyDescent="0.25">
      <c r="B70" t="s">
        <v>24</v>
      </c>
      <c r="C70" s="11">
        <f>C4+C14-C69</f>
        <v>10115.279999999329</v>
      </c>
      <c r="D70" s="11"/>
    </row>
    <row r="71" spans="1:5" x14ac:dyDescent="0.25">
      <c r="D71" s="11"/>
    </row>
    <row r="72" spans="1:5" x14ac:dyDescent="0.25">
      <c r="C72" s="27"/>
      <c r="D72" s="1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I29" sqref="I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09.12-11.13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2014-03-12T18:30:56Z</dcterms:modified>
</cp:coreProperties>
</file>