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4250" windowHeight="7305" tabRatio="653" activeTab="0"/>
  </bookViews>
  <sheets>
    <sheet name="Исполнение КЦП на 01.07.2013 г." sheetId="1" r:id="rId1"/>
  </sheets>
  <definedNames>
    <definedName name="_xlnm._FilterDatabase" localSheetId="0" hidden="1">'Исполнение КЦП на 01.07.2013 г.'!$A$8:$N$85</definedName>
    <definedName name="_xlnm.Print_Titles" localSheetId="0">'Исполнение КЦП на 01.07.2013 г.'!$6:$8</definedName>
    <definedName name="_xlnm.Print_Area" localSheetId="0">'Исполнение КЦП на 01.07.2013 г.'!$A$1:$L$87</definedName>
  </definedNames>
  <calcPr fullCalcOnLoad="1"/>
</workbook>
</file>

<file path=xl/sharedStrings.xml><?xml version="1.0" encoding="utf-8"?>
<sst xmlns="http://schemas.openxmlformats.org/spreadsheetml/2006/main" count="178" uniqueCount="151">
  <si>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</si>
  <si>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</si>
  <si>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</si>
  <si>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</si>
  <si>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</si>
  <si>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</si>
  <si>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 xml:space="preserve"> из фонда софинансирования и муниципального развития 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</si>
  <si>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</si>
  <si>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</si>
  <si>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</si>
  <si>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</si>
  <si>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</si>
  <si>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</si>
  <si>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1.1.1.</t>
  </si>
  <si>
    <t>Краевая целевая программа "Дети Кубани" на 2009 - 2013 годы</t>
  </si>
  <si>
    <t>Социальная политика</t>
  </si>
  <si>
    <t>процент исполнения</t>
  </si>
  <si>
    <t>5221706</t>
  </si>
  <si>
    <t>5221705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</si>
  <si>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</si>
  <si>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</si>
  <si>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</si>
  <si>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</si>
  <si>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</si>
  <si>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</si>
  <si>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</si>
  <si>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4320204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</si>
  <si>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</si>
  <si>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5221614</t>
  </si>
  <si>
    <t>5221610</t>
  </si>
  <si>
    <t>5221609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</si>
  <si>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</si>
  <si>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</si>
  <si>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</si>
  <si>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</si>
  <si>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</si>
  <si>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КЦСР</t>
  </si>
  <si>
    <t>3.</t>
  </si>
  <si>
    <t>3.1.</t>
  </si>
  <si>
    <t>1.1.2.</t>
  </si>
  <si>
    <t>1.1.3.</t>
  </si>
  <si>
    <t>1.1.4.</t>
  </si>
  <si>
    <t>5221601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</si>
  <si>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</si>
  <si>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1.2.</t>
  </si>
  <si>
    <t>5223600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</si>
  <si>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</si>
  <si>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</si>
  <si>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5223804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</si>
  <si>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</si>
  <si>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</si>
  <si>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</si>
  <si>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</si>
  <si>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</si>
  <si>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</si>
  <si>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</si>
  <si>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</si>
  <si>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</si>
  <si>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</si>
  <si>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</si>
  <si>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</si>
  <si>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</si>
  <si>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</si>
  <si>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</si>
  <si>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</si>
  <si>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</si>
  <si>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</si>
  <si>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</si>
  <si>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</si>
  <si>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</si>
  <si>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r>
      <t xml:space="preserve">Краевая целевая программа "Дети Кубани" на 2009 - 2013 годы </t>
    </r>
    <r>
      <rPr>
        <sz val="18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</si>
  <si>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Физическая культура и спорт - всего,</t>
  </si>
  <si>
    <t>3.2.</t>
  </si>
  <si>
    <t>5242303</t>
  </si>
  <si>
    <t>5248900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</si>
  <si>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</si>
  <si>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</si>
  <si>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</si>
  <si>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</si>
  <si>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7.2.</t>
  </si>
  <si>
    <t>11.1.</t>
  </si>
  <si>
    <t>12.</t>
  </si>
  <si>
    <t>5242304</t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</si>
  <si>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</si>
  <si>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</si>
  <si>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3.1.1.</t>
  </si>
  <si>
    <t>3.1.2.</t>
  </si>
  <si>
    <t>5244799</t>
  </si>
  <si>
    <t>1.3.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</si>
  <si>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</si>
  <si>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5221711</t>
  </si>
  <si>
    <t>5221712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</si>
  <si>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</si>
  <si>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</si>
  <si>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</si>
  <si>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</si>
  <si>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4362102</t>
  </si>
  <si>
    <t>1.1.5.</t>
  </si>
  <si>
    <t>5221615</t>
  </si>
  <si>
    <t>5221616</t>
  </si>
  <si>
    <t>5221617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</si>
  <si>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</si>
  <si>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</si>
  <si>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</si>
  <si>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>1.1.6.</t>
  </si>
  <si>
    <t>1.1.7.</t>
  </si>
  <si>
    <t>1.1.8.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</si>
  <si>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</si>
  <si>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</si>
  <si>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</si>
  <si>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</si>
  <si>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</si>
  <si>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</si>
  <si>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5.1.1.</t>
  </si>
  <si>
    <t>5.1.2.</t>
  </si>
  <si>
    <t>5.1.3.</t>
  </si>
  <si>
    <t>5.1.4.</t>
  </si>
  <si>
    <t>5.1.5.</t>
  </si>
  <si>
    <t>7.1.</t>
  </si>
  <si>
    <t>7.3.</t>
  </si>
  <si>
    <t>9.2.</t>
  </si>
  <si>
    <t>9.3.</t>
  </si>
  <si>
    <t>12.1.</t>
  </si>
  <si>
    <t>13.</t>
  </si>
  <si>
    <t>13.1.</t>
  </si>
  <si>
    <t>Национальный календарь профилактических прививок и календарь профилактических прививок по эпидемическим показаниям</t>
  </si>
  <si>
    <t>5.1.6.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</si>
  <si>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и оздоровления детей в лагерях с дневным пребыванием на базе муниципальных образовательных учреждений</t>
  </si>
  <si>
    <t>5221713</t>
  </si>
  <si>
    <t>Ведомственная целевая программа "Капитальный ремонт и ремонт автомобильных дорог местного значения Краснодарского края на 2012 – 2014 годы"</t>
  </si>
  <si>
    <t>9.4.</t>
  </si>
  <si>
    <t>Долгосрочная краевая целевая программа «Развитие водоснабжения населённых пунктов Краснодарского края на 2012 - 2020 годы»</t>
  </si>
  <si>
    <r>
      <t>ИТОГО</t>
    </r>
    <r>
      <rPr>
        <sz val="18"/>
        <rFont val="Times New Roman"/>
        <family val="1"/>
      </rPr>
      <t xml:space="preserve"> за счёт всех источников</t>
    </r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</si>
  <si>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20"/>
        <rFont val="Times New Roman"/>
        <family val="1"/>
      </rPr>
      <t xml:space="preserve"> на  1 июля 2013 года, </t>
    </r>
    <r>
      <rPr>
        <b/>
        <sz val="20"/>
        <rFont val="Times New Roman"/>
        <family val="1"/>
      </rPr>
      <t>предусмотренных для  муниципального образования город Краснодар на 2013 год</t>
    </r>
  </si>
  <si>
    <t>профинансировано по состоянию на 01.07.2013 года</t>
  </si>
  <si>
    <t>5224100</t>
  </si>
  <si>
    <t>Долгосрочная краевая целевая программа "Развитие системы дошкольного образования в Краснодарском крае" на 2010-2015 годы</t>
  </si>
  <si>
    <t>1.4.</t>
  </si>
  <si>
    <t>вся модернизация</t>
  </si>
  <si>
    <t>Программа модернизации здравоохранения Краснодарского края (оснащение оборудованием, капитальный ремонт учреждений, внедрение современных информационных систем в здравоохранении, обучение) 2011-2013 г</t>
  </si>
  <si>
    <t>7.4.</t>
  </si>
  <si>
    <t>Краевая долгосрочная целевая программа "Предупреждение риска заноса, распространения и ликвидации  очагов африканской чумы свиней на территории Краснодарского края на 2012 - 2015 годы"</t>
  </si>
  <si>
    <t>9.5.</t>
  </si>
  <si>
    <t>Долгосрочная краевая целевая программа "Жилище" на 2011-2015 годы</t>
  </si>
  <si>
    <t>11.2.</t>
  </si>
  <si>
    <t>13.2.</t>
  </si>
  <si>
    <t>Долгосрочная краевая целевая программа «Строительство плавательных бассейнов на 2012-2014 годы»</t>
  </si>
  <si>
    <t>3.3.</t>
  </si>
  <si>
    <t>1009002</t>
  </si>
  <si>
    <t xml:space="preserve"> Долгосрочной краевой целевой программы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(Субсидии из краевого бюджета местным бюджетам в целях софинансирования расходных обязательств муниципальных образований Краснодарского края по поддержке учреждений спортивной направленности по адаптивной подготовке инвалидов)</t>
  </si>
  <si>
    <t>Долгосрочная краевая целевая программа "Безопасность образовательных учреждений Краснодарского края на 2012-2014 годы"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</si>
</sst>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169" fontId="8" fillId="0" borderId="0" xfId="20" applyNumberFormat="1" applyFont="1" applyFill="1" applyBorder="1" applyAlignment="1">
      <alignment vertical="center"/>
    </xf>
    <xf numFmtId="166" fontId="8" fillId="0" borderId="0" xfId="19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165" fontId="7" fillId="0" borderId="0" xfId="0" applyNumberFormat="1" applyFont="1" applyFill="1" applyAlignment="1">
      <alignment/>
    </xf>
    <xf numFmtId="165" fontId="8" fillId="0" borderId="0" xfId="2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69" fontId="8" fillId="0" borderId="0" xfId="2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/>
    </xf>
    <xf numFmtId="166" fontId="8" fillId="0" borderId="8" xfId="19" applyNumberFormat="1" applyFont="1" applyFill="1" applyBorder="1" applyAlignment="1">
      <alignment horizontal="right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166" fontId="8" fillId="0" borderId="10" xfId="19" applyNumberFormat="1" applyFont="1" applyFill="1" applyBorder="1" applyAlignment="1">
      <alignment horizontal="righ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165" fontId="14" fillId="0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6" fontId="12" fillId="0" borderId="10" xfId="19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vertical="center" wrapText="1"/>
    </xf>
    <xf numFmtId="166" fontId="12" fillId="0" borderId="10" xfId="19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165" fontId="12" fillId="0" borderId="12" xfId="0" applyNumberFormat="1" applyFont="1" applyFill="1" applyBorder="1" applyAlignment="1">
      <alignment vertical="center"/>
    </xf>
    <xf numFmtId="166" fontId="12" fillId="0" borderId="14" xfId="19" applyNumberFormat="1" applyFont="1" applyFill="1" applyBorder="1" applyAlignment="1">
      <alignment horizontal="right" vertical="center" wrapText="1"/>
    </xf>
    <xf numFmtId="165" fontId="12" fillId="0" borderId="15" xfId="20" applyNumberFormat="1" applyFont="1" applyFill="1" applyBorder="1" applyAlignment="1">
      <alignment vertical="center"/>
    </xf>
    <xf numFmtId="165" fontId="12" fillId="0" borderId="16" xfId="20" applyNumberFormat="1" applyFont="1" applyFill="1" applyBorder="1" applyAlignment="1">
      <alignment vertical="center"/>
    </xf>
    <xf numFmtId="165" fontId="12" fillId="0" borderId="4" xfId="20" applyNumberFormat="1" applyFont="1" applyFill="1" applyBorder="1" applyAlignment="1">
      <alignment vertical="center"/>
    </xf>
    <xf numFmtId="165" fontId="12" fillId="0" borderId="17" xfId="20" applyNumberFormat="1" applyFont="1" applyFill="1" applyBorder="1" applyAlignment="1">
      <alignment horizontal="right" vertical="center"/>
    </xf>
    <xf numFmtId="167" fontId="12" fillId="0" borderId="4" xfId="20" applyNumberFormat="1" applyFont="1" applyFill="1" applyBorder="1" applyAlignment="1">
      <alignment vertical="center"/>
    </xf>
    <xf numFmtId="167" fontId="12" fillId="0" borderId="3" xfId="20" applyNumberFormat="1" applyFont="1" applyFill="1" applyBorder="1" applyAlignment="1">
      <alignment vertical="center"/>
    </xf>
    <xf numFmtId="167" fontId="12" fillId="0" borderId="16" xfId="20" applyNumberFormat="1" applyFont="1" applyFill="1" applyBorder="1" applyAlignment="1">
      <alignment vertical="center"/>
    </xf>
    <xf numFmtId="166" fontId="12" fillId="0" borderId="18" xfId="19" applyNumberFormat="1" applyFont="1" applyFill="1" applyBorder="1" applyAlignment="1">
      <alignment horizontal="right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left" vertical="center" wrapText="1"/>
    </xf>
    <xf numFmtId="165" fontId="12" fillId="0" borderId="20" xfId="0" applyNumberFormat="1" applyFont="1" applyFill="1" applyBorder="1" applyAlignment="1">
      <alignment horizontal="right" vertical="center"/>
    </xf>
    <xf numFmtId="165" fontId="14" fillId="0" borderId="20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6" fontId="12" fillId="0" borderId="10" xfId="19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/>
    </xf>
    <xf numFmtId="0" fontId="7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88"/>
  <sheetViews>
    <sheetView tabSelected="1" view="pageBreakPreview" zoomScale="60" zoomScaleNormal="50" workbookViewId="0" topLeftCell="A1">
      <pane xSplit="3" ySplit="8" topLeftCell="D7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6" sqref="D96"/>
    </sheetView>
  </sheetViews>
  <sheetFormatPr defaultColWidth="9.125" defaultRowHeight="12.75" outlineLevelCol="1"/>
  <cols>
    <col min="1" max="1" width="10.625" style="17" customWidth="1"/>
    <col min="2" max="2" width="16.00390625" style="5" hidden="1" customWidth="1" outlineLevel="1"/>
    <col min="3" max="3" width="74.875" style="7" customWidth="1" collapsed="1"/>
    <col min="4" max="4" width="20.125" style="1" customWidth="1"/>
    <col min="5" max="5" width="25.875" style="1" customWidth="1"/>
    <col min="6" max="6" width="28.375" style="1" customWidth="1"/>
    <col min="7" max="7" width="20.125" style="43" customWidth="1"/>
    <col min="8" max="8" width="19.00390625" style="1" customWidth="1"/>
    <col min="9" max="9" width="25.75390625" style="1" customWidth="1"/>
    <col min="10" max="10" width="30.25390625" style="1" customWidth="1"/>
    <col min="11" max="11" width="19.375" style="37" customWidth="1"/>
    <col min="12" max="12" width="17.25390625" style="1" customWidth="1"/>
    <col min="13" max="14" width="12.625" style="1" customWidth="1"/>
    <col min="15" max="16384" width="10.375" style="1" customWidth="1"/>
  </cols>
  <sheetData>
    <row r="1" spans="1:12" ht="23.25">
      <c r="A1" s="15"/>
      <c r="B1" s="8"/>
      <c r="C1" s="9"/>
      <c r="D1" s="4"/>
      <c r="E1" s="4"/>
      <c r="F1" s="4"/>
      <c r="G1" s="40"/>
      <c r="H1" s="4"/>
      <c r="I1" s="4"/>
      <c r="J1" s="4"/>
      <c r="K1" s="34"/>
      <c r="L1" s="4"/>
    </row>
    <row r="2" spans="1:12" ht="30" customHeight="1">
      <c r="A2" s="15"/>
      <c r="B2" s="8"/>
      <c r="C2" s="9"/>
      <c r="D2" s="4"/>
      <c r="E2" s="4"/>
      <c r="F2" s="4"/>
      <c r="G2" s="40"/>
      <c r="H2" s="4"/>
      <c r="I2" s="4"/>
      <c r="J2" s="4"/>
      <c r="K2" s="122" t="s">
        <v>9</v>
      </c>
      <c r="L2" s="122"/>
    </row>
    <row r="3" spans="1:12" ht="63.75" customHeight="1">
      <c r="A3" s="124" t="s">
        <v>133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24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5.5" customHeight="1" thickBot="1">
      <c r="A5" s="16"/>
      <c r="B5" s="10"/>
      <c r="C5" s="11"/>
      <c r="D5" s="12"/>
      <c r="E5" s="4"/>
      <c r="F5" s="4"/>
      <c r="G5" s="40"/>
      <c r="H5" s="123" t="s">
        <v>0</v>
      </c>
      <c r="I5" s="123"/>
      <c r="J5" s="123"/>
      <c r="K5" s="123"/>
      <c r="L5" s="123"/>
    </row>
    <row r="6" spans="1:12" s="3" customFormat="1" ht="33.75" customHeight="1" thickBot="1">
      <c r="A6" s="125" t="s">
        <v>22</v>
      </c>
      <c r="B6" s="119" t="s">
        <v>36</v>
      </c>
      <c r="C6" s="110" t="s">
        <v>1</v>
      </c>
      <c r="D6" s="127" t="s">
        <v>19</v>
      </c>
      <c r="E6" s="128"/>
      <c r="F6" s="128"/>
      <c r="G6" s="129"/>
      <c r="H6" s="130" t="s">
        <v>134</v>
      </c>
      <c r="I6" s="131"/>
      <c r="J6" s="131"/>
      <c r="K6" s="132"/>
      <c r="L6" s="110" t="s">
        <v>16</v>
      </c>
    </row>
    <row r="7" spans="1:12" s="3" customFormat="1" ht="30" customHeight="1" thickBot="1">
      <c r="A7" s="126"/>
      <c r="B7" s="120"/>
      <c r="C7" s="111"/>
      <c r="D7" s="115" t="s">
        <v>2</v>
      </c>
      <c r="E7" s="51" t="s">
        <v>3</v>
      </c>
      <c r="F7" s="67"/>
      <c r="G7" s="117" t="s">
        <v>132</v>
      </c>
      <c r="H7" s="110" t="s">
        <v>2</v>
      </c>
      <c r="I7" s="51" t="s">
        <v>3</v>
      </c>
      <c r="J7" s="51"/>
      <c r="K7" s="113" t="s">
        <v>132</v>
      </c>
      <c r="L7" s="111"/>
    </row>
    <row r="8" spans="1:12" s="3" customFormat="1" ht="121.5" customHeight="1" thickBot="1">
      <c r="A8" s="112"/>
      <c r="B8" s="121"/>
      <c r="C8" s="112"/>
      <c r="D8" s="116"/>
      <c r="E8" s="66" t="s">
        <v>5</v>
      </c>
      <c r="F8" s="52" t="s">
        <v>6</v>
      </c>
      <c r="G8" s="118"/>
      <c r="H8" s="112"/>
      <c r="I8" s="65" t="s">
        <v>5</v>
      </c>
      <c r="J8" s="53" t="s">
        <v>6</v>
      </c>
      <c r="K8" s="114"/>
      <c r="L8" s="112"/>
    </row>
    <row r="9" spans="1:12" s="2" customFormat="1" ht="33" customHeight="1">
      <c r="A9" s="55" t="s">
        <v>20</v>
      </c>
      <c r="B9" s="18"/>
      <c r="C9" s="19" t="s">
        <v>34</v>
      </c>
      <c r="D9" s="20">
        <f>D11+D21+D22+D23</f>
        <v>0</v>
      </c>
      <c r="E9" s="20">
        <f>E11+E21+E22+E23</f>
        <v>0</v>
      </c>
      <c r="F9" s="20">
        <f>F11+F21+F22+F23</f>
        <v>774890.2000000001</v>
      </c>
      <c r="G9" s="20">
        <f>D9+E9+F9</f>
        <v>774890.2000000001</v>
      </c>
      <c r="H9" s="20">
        <f>H11+H21+H22+H23</f>
        <v>0</v>
      </c>
      <c r="I9" s="20">
        <f>I11+I21+I22+I23</f>
        <v>0</v>
      </c>
      <c r="J9" s="20">
        <f>J11+J21+J22+J23</f>
        <v>345177.3</v>
      </c>
      <c r="K9" s="20">
        <f>H9+I9+J9</f>
        <v>345177.3</v>
      </c>
      <c r="L9" s="56">
        <f>K9/G9</f>
        <v>0.4454531751724308</v>
      </c>
    </row>
    <row r="10" spans="1:12" ht="25.5" customHeight="1">
      <c r="A10" s="57"/>
      <c r="B10" s="21"/>
      <c r="C10" s="22" t="s">
        <v>4</v>
      </c>
      <c r="D10" s="23"/>
      <c r="E10" s="23"/>
      <c r="F10" s="23"/>
      <c r="G10" s="23"/>
      <c r="H10" s="23"/>
      <c r="I10" s="23"/>
      <c r="J10" s="23"/>
      <c r="K10" s="23"/>
      <c r="L10" s="58"/>
    </row>
    <row r="11" spans="1:12" ht="80.25" customHeight="1">
      <c r="A11" s="98" t="s">
        <v>11</v>
      </c>
      <c r="B11" s="21"/>
      <c r="C11" s="32" t="s">
        <v>35</v>
      </c>
      <c r="D11" s="23">
        <f>SUM(D13:D20)</f>
        <v>0</v>
      </c>
      <c r="E11" s="23">
        <f>SUM(E13:E20)</f>
        <v>0</v>
      </c>
      <c r="F11" s="23">
        <f>SUM(F13:F20)</f>
        <v>698716.1</v>
      </c>
      <c r="G11" s="23">
        <f>D11+E11+F11</f>
        <v>698716.1</v>
      </c>
      <c r="H11" s="23">
        <f>SUM(H13:H20)</f>
        <v>0</v>
      </c>
      <c r="I11" s="23">
        <f>SUM(I13:I20)</f>
        <v>0</v>
      </c>
      <c r="J11" s="23">
        <f>SUM(J13:J20)</f>
        <v>345091.7</v>
      </c>
      <c r="K11" s="23">
        <f>H11+I11+J11</f>
        <v>345091.7</v>
      </c>
      <c r="L11" s="58">
        <f>K11/G11</f>
        <v>0.49389401503700864</v>
      </c>
    </row>
    <row r="12" spans="1:12" ht="26.25" customHeight="1">
      <c r="A12" s="57"/>
      <c r="B12" s="21"/>
      <c r="C12" s="99" t="s">
        <v>4</v>
      </c>
      <c r="D12" s="23"/>
      <c r="E12" s="23"/>
      <c r="F12" s="23"/>
      <c r="G12" s="100"/>
      <c r="H12" s="23"/>
      <c r="I12" s="23"/>
      <c r="J12" s="23"/>
      <c r="K12" s="100"/>
      <c r="L12" s="58"/>
    </row>
    <row r="13" spans="1:12" ht="121.5" customHeight="1">
      <c r="A13" s="57" t="s">
        <v>13</v>
      </c>
      <c r="B13" s="21" t="s">
        <v>42</v>
      </c>
      <c r="C13" s="99" t="s">
        <v>43</v>
      </c>
      <c r="D13" s="23">
        <v>0</v>
      </c>
      <c r="E13" s="23"/>
      <c r="F13" s="23">
        <v>1468</v>
      </c>
      <c r="G13" s="100">
        <f aca="true" t="shared" si="0" ref="G13:G22">D13+E13+F13</f>
        <v>1468</v>
      </c>
      <c r="H13" s="23">
        <v>0</v>
      </c>
      <c r="I13" s="23"/>
      <c r="J13" s="23">
        <v>97</v>
      </c>
      <c r="K13" s="100">
        <f aca="true" t="shared" si="1" ref="K13:K22">H13+I13+J13</f>
        <v>97</v>
      </c>
      <c r="L13" s="58">
        <f aca="true" t="shared" si="2" ref="L13:L24">K13/G13</f>
        <v>0.06607629427792916</v>
      </c>
    </row>
    <row r="14" spans="1:12" ht="216" customHeight="1">
      <c r="A14" s="57" t="s">
        <v>39</v>
      </c>
      <c r="B14" s="21" t="s">
        <v>30</v>
      </c>
      <c r="C14" s="99" t="s">
        <v>33</v>
      </c>
      <c r="D14" s="23">
        <v>0</v>
      </c>
      <c r="E14" s="23"/>
      <c r="F14" s="23">
        <v>93241.5</v>
      </c>
      <c r="G14" s="100">
        <f t="shared" si="0"/>
        <v>93241.5</v>
      </c>
      <c r="H14" s="23">
        <v>0</v>
      </c>
      <c r="I14" s="23"/>
      <c r="J14" s="23">
        <v>49556.3</v>
      </c>
      <c r="K14" s="100">
        <f t="shared" si="1"/>
        <v>49556.3</v>
      </c>
      <c r="L14" s="58">
        <f t="shared" si="2"/>
        <v>0.5314832987457302</v>
      </c>
    </row>
    <row r="15" spans="1:12" ht="101.25" customHeight="1">
      <c r="A15" s="57" t="s">
        <v>40</v>
      </c>
      <c r="B15" s="21" t="s">
        <v>29</v>
      </c>
      <c r="C15" s="99" t="s">
        <v>32</v>
      </c>
      <c r="D15" s="23">
        <v>0</v>
      </c>
      <c r="E15" s="23"/>
      <c r="F15" s="23">
        <v>209050.6</v>
      </c>
      <c r="G15" s="100">
        <f t="shared" si="0"/>
        <v>209050.6</v>
      </c>
      <c r="H15" s="23">
        <v>0</v>
      </c>
      <c r="I15" s="23"/>
      <c r="J15" s="23">
        <v>98360.5</v>
      </c>
      <c r="K15" s="100">
        <f t="shared" si="1"/>
        <v>98360.5</v>
      </c>
      <c r="L15" s="58">
        <f t="shared" si="2"/>
        <v>0.47051048884815444</v>
      </c>
    </row>
    <row r="16" spans="1:12" ht="72" customHeight="1">
      <c r="A16" s="57" t="s">
        <v>41</v>
      </c>
      <c r="B16" s="21" t="s">
        <v>28</v>
      </c>
      <c r="C16" s="99" t="s">
        <v>31</v>
      </c>
      <c r="D16" s="23">
        <v>0</v>
      </c>
      <c r="E16" s="23"/>
      <c r="F16" s="23">
        <v>370906.6</v>
      </c>
      <c r="G16" s="100">
        <f t="shared" si="0"/>
        <v>370906.6</v>
      </c>
      <c r="H16" s="23">
        <v>0</v>
      </c>
      <c r="I16" s="23"/>
      <c r="J16" s="23">
        <v>189374</v>
      </c>
      <c r="K16" s="100">
        <f t="shared" si="1"/>
        <v>189374</v>
      </c>
      <c r="L16" s="58">
        <f t="shared" si="2"/>
        <v>0.5105705856946197</v>
      </c>
    </row>
    <row r="17" spans="1:12" ht="168" customHeight="1">
      <c r="A17" s="57" t="s">
        <v>97</v>
      </c>
      <c r="B17" s="21" t="s">
        <v>98</v>
      </c>
      <c r="C17" s="99" t="s">
        <v>101</v>
      </c>
      <c r="D17" s="23">
        <v>0</v>
      </c>
      <c r="E17" s="23"/>
      <c r="F17" s="23">
        <v>1280.2</v>
      </c>
      <c r="G17" s="100">
        <f t="shared" si="0"/>
        <v>1280.2</v>
      </c>
      <c r="H17" s="23">
        <v>0</v>
      </c>
      <c r="I17" s="23"/>
      <c r="J17" s="23">
        <v>426.8</v>
      </c>
      <c r="K17" s="100">
        <f t="shared" si="1"/>
        <v>426.8</v>
      </c>
      <c r="L17" s="58">
        <f t="shared" si="2"/>
        <v>0.3333854085299172</v>
      </c>
    </row>
    <row r="18" spans="1:12" ht="104.25" customHeight="1">
      <c r="A18" s="57" t="s">
        <v>104</v>
      </c>
      <c r="B18" s="21" t="s">
        <v>99</v>
      </c>
      <c r="C18" s="99" t="s">
        <v>102</v>
      </c>
      <c r="D18" s="23">
        <v>0</v>
      </c>
      <c r="E18" s="23"/>
      <c r="F18" s="23">
        <v>14758.3</v>
      </c>
      <c r="G18" s="100">
        <f t="shared" si="0"/>
        <v>14758.3</v>
      </c>
      <c r="H18" s="23">
        <v>0</v>
      </c>
      <c r="I18" s="23"/>
      <c r="J18" s="23">
        <v>7124.7</v>
      </c>
      <c r="K18" s="100">
        <f t="shared" si="1"/>
        <v>7124.7</v>
      </c>
      <c r="L18" s="58">
        <f t="shared" si="2"/>
        <v>0.482758854339592</v>
      </c>
    </row>
    <row r="19" spans="1:12" ht="218.25" customHeight="1">
      <c r="A19" s="57" t="s">
        <v>105</v>
      </c>
      <c r="B19" s="21" t="s">
        <v>100</v>
      </c>
      <c r="C19" s="22" t="s">
        <v>103</v>
      </c>
      <c r="D19" s="23">
        <v>0</v>
      </c>
      <c r="E19" s="23"/>
      <c r="F19" s="23">
        <v>152.4</v>
      </c>
      <c r="G19" s="100">
        <f>D19+E19+F19</f>
        <v>152.4</v>
      </c>
      <c r="H19" s="23">
        <v>0</v>
      </c>
      <c r="I19" s="23"/>
      <c r="J19" s="23">
        <v>152.4</v>
      </c>
      <c r="K19" s="100">
        <f>H19+I19+J19</f>
        <v>152.4</v>
      </c>
      <c r="L19" s="58">
        <f>K19/G19</f>
        <v>1</v>
      </c>
    </row>
    <row r="20" spans="1:12" ht="59.25" customHeight="1">
      <c r="A20" s="57" t="s">
        <v>106</v>
      </c>
      <c r="B20" s="21" t="s">
        <v>96</v>
      </c>
      <c r="C20" s="99" t="s">
        <v>107</v>
      </c>
      <c r="D20" s="23">
        <v>0</v>
      </c>
      <c r="E20" s="23"/>
      <c r="F20" s="23">
        <v>7858.5</v>
      </c>
      <c r="G20" s="100">
        <f t="shared" si="0"/>
        <v>7858.5</v>
      </c>
      <c r="H20" s="23">
        <v>0</v>
      </c>
      <c r="I20" s="23"/>
      <c r="J20" s="23">
        <v>0</v>
      </c>
      <c r="K20" s="100">
        <f>H20+I20+J20</f>
        <v>0</v>
      </c>
      <c r="L20" s="58">
        <f>K20/G20</f>
        <v>0</v>
      </c>
    </row>
    <row r="21" spans="1:12" ht="98.25" customHeight="1">
      <c r="A21" s="98" t="s">
        <v>44</v>
      </c>
      <c r="B21" s="24" t="s">
        <v>45</v>
      </c>
      <c r="C21" s="46" t="s">
        <v>150</v>
      </c>
      <c r="D21" s="68">
        <v>0</v>
      </c>
      <c r="E21" s="68"/>
      <c r="F21" s="68">
        <v>4064</v>
      </c>
      <c r="G21" s="69">
        <f t="shared" si="0"/>
        <v>4064</v>
      </c>
      <c r="H21" s="68">
        <v>0</v>
      </c>
      <c r="I21" s="68"/>
      <c r="J21" s="101">
        <v>0</v>
      </c>
      <c r="K21" s="69">
        <f t="shared" si="1"/>
        <v>0</v>
      </c>
      <c r="L21" s="70">
        <f t="shared" si="2"/>
        <v>0</v>
      </c>
    </row>
    <row r="22" spans="1:12" ht="111" customHeight="1">
      <c r="A22" s="59" t="s">
        <v>88</v>
      </c>
      <c r="B22" s="24" t="s">
        <v>87</v>
      </c>
      <c r="C22" s="32" t="s">
        <v>89</v>
      </c>
      <c r="D22" s="68">
        <v>0</v>
      </c>
      <c r="E22" s="68"/>
      <c r="F22" s="68">
        <v>993.3</v>
      </c>
      <c r="G22" s="69">
        <f t="shared" si="0"/>
        <v>993.3</v>
      </c>
      <c r="H22" s="68">
        <v>0</v>
      </c>
      <c r="I22" s="68"/>
      <c r="J22" s="68">
        <v>85.6</v>
      </c>
      <c r="K22" s="69">
        <f t="shared" si="1"/>
        <v>85.6</v>
      </c>
      <c r="L22" s="70">
        <f t="shared" si="2"/>
        <v>0.0861773885029699</v>
      </c>
    </row>
    <row r="23" spans="1:12" ht="96" customHeight="1">
      <c r="A23" s="98" t="s">
        <v>137</v>
      </c>
      <c r="B23" s="24" t="s">
        <v>135</v>
      </c>
      <c r="C23" s="46" t="s">
        <v>136</v>
      </c>
      <c r="D23" s="23">
        <v>0</v>
      </c>
      <c r="E23" s="23"/>
      <c r="F23" s="23">
        <v>71116.8</v>
      </c>
      <c r="G23" s="100">
        <f>D23+E23+F23</f>
        <v>71116.8</v>
      </c>
      <c r="H23" s="23">
        <v>0</v>
      </c>
      <c r="I23" s="23"/>
      <c r="J23" s="23">
        <v>0</v>
      </c>
      <c r="K23" s="100">
        <f>H23+I23+J23</f>
        <v>0</v>
      </c>
      <c r="L23" s="58">
        <f>K23/G23</f>
        <v>0</v>
      </c>
    </row>
    <row r="24" spans="1:12" s="31" customFormat="1" ht="42" customHeight="1">
      <c r="A24" s="60" t="s">
        <v>23</v>
      </c>
      <c r="B24" s="49"/>
      <c r="C24" s="32" t="s">
        <v>47</v>
      </c>
      <c r="D24" s="102">
        <f>D26</f>
        <v>0</v>
      </c>
      <c r="E24" s="102">
        <f aca="true" t="shared" si="3" ref="E24:K24">E26</f>
        <v>0</v>
      </c>
      <c r="F24" s="102">
        <f t="shared" si="3"/>
        <v>89010</v>
      </c>
      <c r="G24" s="102">
        <f t="shared" si="3"/>
        <v>89010</v>
      </c>
      <c r="H24" s="102">
        <f t="shared" si="3"/>
        <v>0</v>
      </c>
      <c r="I24" s="102">
        <f t="shared" si="3"/>
        <v>0</v>
      </c>
      <c r="J24" s="102">
        <f t="shared" si="3"/>
        <v>44505</v>
      </c>
      <c r="K24" s="102">
        <f t="shared" si="3"/>
        <v>44505</v>
      </c>
      <c r="L24" s="70">
        <f t="shared" si="2"/>
        <v>0.5</v>
      </c>
    </row>
    <row r="25" spans="1:12" s="31" customFormat="1" ht="31.5" customHeight="1">
      <c r="A25" s="94"/>
      <c r="B25" s="49"/>
      <c r="C25" s="99" t="s">
        <v>4</v>
      </c>
      <c r="D25" s="103"/>
      <c r="E25" s="103"/>
      <c r="F25" s="104"/>
      <c r="G25" s="102"/>
      <c r="H25" s="104"/>
      <c r="I25" s="104"/>
      <c r="J25" s="104"/>
      <c r="K25" s="102"/>
      <c r="L25" s="70"/>
    </row>
    <row r="26" spans="1:12" s="31" customFormat="1" ht="101.25" customHeight="1">
      <c r="A26" s="94" t="s">
        <v>24</v>
      </c>
      <c r="B26" s="49" t="s">
        <v>48</v>
      </c>
      <c r="C26" s="99" t="s">
        <v>46</v>
      </c>
      <c r="D26" s="104">
        <v>0</v>
      </c>
      <c r="E26" s="103"/>
      <c r="F26" s="104">
        <v>89010</v>
      </c>
      <c r="G26" s="102">
        <f>D26+E26+F26</f>
        <v>89010</v>
      </c>
      <c r="H26" s="104"/>
      <c r="I26" s="104"/>
      <c r="J26" s="104">
        <v>44505</v>
      </c>
      <c r="K26" s="102">
        <f>H26+I26+J26</f>
        <v>44505</v>
      </c>
      <c r="L26" s="70">
        <f>K26/G26</f>
        <v>0.5</v>
      </c>
    </row>
    <row r="27" spans="1:13" s="31" customFormat="1" ht="37.5" customHeight="1">
      <c r="A27" s="60" t="s">
        <v>37</v>
      </c>
      <c r="B27" s="49"/>
      <c r="C27" s="32" t="s">
        <v>71</v>
      </c>
      <c r="D27" s="102">
        <f aca="true" t="shared" si="4" ref="D27:K27">D29+D33+D34</f>
        <v>0</v>
      </c>
      <c r="E27" s="102">
        <f t="shared" si="4"/>
        <v>0</v>
      </c>
      <c r="F27" s="102">
        <f t="shared" si="4"/>
        <v>7007.2</v>
      </c>
      <c r="G27" s="102">
        <f t="shared" si="4"/>
        <v>7007.2</v>
      </c>
      <c r="H27" s="102">
        <f t="shared" si="4"/>
        <v>0</v>
      </c>
      <c r="I27" s="102">
        <f t="shared" si="4"/>
        <v>0</v>
      </c>
      <c r="J27" s="102">
        <f t="shared" si="4"/>
        <v>2336</v>
      </c>
      <c r="K27" s="102">
        <f t="shared" si="4"/>
        <v>2336</v>
      </c>
      <c r="L27" s="70">
        <f>K27/G27</f>
        <v>0.3333713894280169</v>
      </c>
      <c r="M27" s="33"/>
    </row>
    <row r="28" spans="1:12" s="31" customFormat="1" ht="25.5" customHeight="1">
      <c r="A28" s="94"/>
      <c r="B28" s="49"/>
      <c r="C28" s="99" t="s">
        <v>4</v>
      </c>
      <c r="D28" s="105"/>
      <c r="E28" s="105"/>
      <c r="F28" s="105"/>
      <c r="G28" s="102"/>
      <c r="H28" s="105"/>
      <c r="I28" s="105"/>
      <c r="J28" s="105"/>
      <c r="K28" s="105"/>
      <c r="L28" s="70"/>
    </row>
    <row r="29" spans="1:12" s="31" customFormat="1" ht="96" customHeight="1">
      <c r="A29" s="60" t="s">
        <v>38</v>
      </c>
      <c r="B29" s="95"/>
      <c r="C29" s="32" t="s">
        <v>84</v>
      </c>
      <c r="D29" s="102">
        <f>D31+D32+D33</f>
        <v>0</v>
      </c>
      <c r="E29" s="105">
        <f>E31+E32+E33</f>
        <v>0</v>
      </c>
      <c r="F29" s="102">
        <f aca="true" t="shared" si="5" ref="F29:K29">F31+F32</f>
        <v>1790.2</v>
      </c>
      <c r="G29" s="102">
        <f t="shared" si="5"/>
        <v>1790.2</v>
      </c>
      <c r="H29" s="102">
        <f t="shared" si="5"/>
        <v>0</v>
      </c>
      <c r="I29" s="102">
        <f t="shared" si="5"/>
        <v>0</v>
      </c>
      <c r="J29" s="102">
        <f t="shared" si="5"/>
        <v>836.2</v>
      </c>
      <c r="K29" s="102">
        <f t="shared" si="5"/>
        <v>836.2</v>
      </c>
      <c r="L29" s="70">
        <f>K29/G29</f>
        <v>0.4670986481957323</v>
      </c>
    </row>
    <row r="30" spans="1:12" s="31" customFormat="1" ht="30" customHeight="1">
      <c r="A30" s="94"/>
      <c r="B30" s="49"/>
      <c r="C30" s="99" t="s">
        <v>4</v>
      </c>
      <c r="D30" s="105"/>
      <c r="E30" s="105"/>
      <c r="F30" s="105"/>
      <c r="G30" s="102"/>
      <c r="H30" s="105"/>
      <c r="I30" s="105"/>
      <c r="J30" s="105"/>
      <c r="K30" s="105"/>
      <c r="L30" s="106"/>
    </row>
    <row r="31" spans="1:13" s="31" customFormat="1" ht="205.5" customHeight="1">
      <c r="A31" s="94" t="s">
        <v>85</v>
      </c>
      <c r="B31" s="49" t="s">
        <v>73</v>
      </c>
      <c r="C31" s="22" t="s">
        <v>76</v>
      </c>
      <c r="D31" s="104">
        <v>0</v>
      </c>
      <c r="E31" s="103"/>
      <c r="F31" s="104">
        <v>117.8</v>
      </c>
      <c r="G31" s="102">
        <f>D31+E31+F31</f>
        <v>117.8</v>
      </c>
      <c r="H31" s="104">
        <v>0</v>
      </c>
      <c r="I31" s="103"/>
      <c r="J31" s="104">
        <v>0</v>
      </c>
      <c r="K31" s="102">
        <f>H31+I31+J31</f>
        <v>0</v>
      </c>
      <c r="L31" s="70">
        <f>K31/G31</f>
        <v>0</v>
      </c>
      <c r="M31" s="33"/>
    </row>
    <row r="32" spans="1:13" s="31" customFormat="1" ht="86.25" customHeight="1">
      <c r="A32" s="94" t="s">
        <v>86</v>
      </c>
      <c r="B32" s="49" t="s">
        <v>82</v>
      </c>
      <c r="C32" s="22" t="s">
        <v>83</v>
      </c>
      <c r="D32" s="104">
        <v>0</v>
      </c>
      <c r="E32" s="103"/>
      <c r="F32" s="104">
        <v>1672.4</v>
      </c>
      <c r="G32" s="102">
        <f>D32+E32+F32</f>
        <v>1672.4</v>
      </c>
      <c r="H32" s="104">
        <v>0</v>
      </c>
      <c r="I32" s="103"/>
      <c r="J32" s="104">
        <v>836.2</v>
      </c>
      <c r="K32" s="102">
        <f>H32+I32+J32</f>
        <v>836.2</v>
      </c>
      <c r="L32" s="70">
        <f>K32/G32</f>
        <v>0.5</v>
      </c>
      <c r="M32" s="33"/>
    </row>
    <row r="33" spans="1:13" s="31" customFormat="1" ht="90.75" customHeight="1">
      <c r="A33" s="60" t="s">
        <v>72</v>
      </c>
      <c r="B33" s="49" t="s">
        <v>74</v>
      </c>
      <c r="C33" s="32" t="s">
        <v>75</v>
      </c>
      <c r="D33" s="104">
        <v>0</v>
      </c>
      <c r="E33" s="104"/>
      <c r="F33" s="104">
        <v>4567</v>
      </c>
      <c r="G33" s="102">
        <f>D33+E33+F33</f>
        <v>4567</v>
      </c>
      <c r="H33" s="104">
        <v>0</v>
      </c>
      <c r="I33" s="103"/>
      <c r="J33" s="104">
        <v>1499.8</v>
      </c>
      <c r="K33" s="102">
        <f>H33+I33+J33</f>
        <v>1499.8</v>
      </c>
      <c r="L33" s="70">
        <f>K33/G33</f>
        <v>0.32839938690606524</v>
      </c>
      <c r="M33" s="33"/>
    </row>
    <row r="34" spans="1:13" s="31" customFormat="1" ht="351" customHeight="1">
      <c r="A34" s="60" t="s">
        <v>147</v>
      </c>
      <c r="B34" s="49" t="s">
        <v>148</v>
      </c>
      <c r="C34" s="46" t="s">
        <v>149</v>
      </c>
      <c r="D34" s="104"/>
      <c r="E34" s="104"/>
      <c r="F34" s="104">
        <v>650</v>
      </c>
      <c r="G34" s="102">
        <f>D34+E34+F34</f>
        <v>650</v>
      </c>
      <c r="H34" s="104"/>
      <c r="I34" s="104"/>
      <c r="J34" s="104">
        <v>0</v>
      </c>
      <c r="K34" s="102">
        <f>H34+I34+J34</f>
        <v>0</v>
      </c>
      <c r="L34" s="70">
        <f>K34/G34</f>
        <v>0</v>
      </c>
      <c r="M34" s="33"/>
    </row>
    <row r="35" spans="1:13" s="97" customFormat="1" ht="47.25" customHeight="1">
      <c r="A35" s="60" t="s">
        <v>77</v>
      </c>
      <c r="B35" s="95"/>
      <c r="C35" s="46" t="s">
        <v>109</v>
      </c>
      <c r="D35" s="72">
        <f>D37+D38+D39+D40</f>
        <v>27853.1</v>
      </c>
      <c r="E35" s="72">
        <f>E37+E38+E39+E40</f>
        <v>14841.46</v>
      </c>
      <c r="F35" s="72">
        <f>F37+F38+F39+F40</f>
        <v>0</v>
      </c>
      <c r="G35" s="72">
        <f>D35+E35+F35</f>
        <v>42694.56</v>
      </c>
      <c r="H35" s="72">
        <f>H37+H38+H39+H40</f>
        <v>27853.1</v>
      </c>
      <c r="I35" s="72">
        <f>I37+I38+I39+I40</f>
        <v>14841.46</v>
      </c>
      <c r="J35" s="72">
        <f>J37+J38+J39+J40</f>
        <v>0</v>
      </c>
      <c r="K35" s="72">
        <f>H35+I35+J35</f>
        <v>42694.56</v>
      </c>
      <c r="L35" s="73">
        <f>K35/G35</f>
        <v>1</v>
      </c>
      <c r="M35" s="96"/>
    </row>
    <row r="36" spans="1:13" s="45" customFormat="1" ht="27.75" customHeight="1">
      <c r="A36" s="60"/>
      <c r="B36" s="95"/>
      <c r="C36" s="46" t="s">
        <v>4</v>
      </c>
      <c r="D36" s="72"/>
      <c r="E36" s="72"/>
      <c r="F36" s="72"/>
      <c r="G36" s="72"/>
      <c r="H36" s="72"/>
      <c r="I36" s="72"/>
      <c r="J36" s="72"/>
      <c r="K36" s="72"/>
      <c r="L36" s="73"/>
      <c r="M36" s="44"/>
    </row>
    <row r="37" spans="1:13" s="45" customFormat="1" ht="73.5" customHeight="1">
      <c r="A37" s="60" t="s">
        <v>49</v>
      </c>
      <c r="B37" s="49"/>
      <c r="C37" s="22" t="s">
        <v>125</v>
      </c>
      <c r="D37" s="71"/>
      <c r="E37" s="71">
        <v>5552.08</v>
      </c>
      <c r="F37" s="71">
        <v>0</v>
      </c>
      <c r="G37" s="72">
        <f>D37+E37+F37</f>
        <v>5552.08</v>
      </c>
      <c r="H37" s="71"/>
      <c r="I37" s="71">
        <v>5552.08</v>
      </c>
      <c r="J37" s="71">
        <v>0</v>
      </c>
      <c r="K37" s="72">
        <f>H37+I37+J37</f>
        <v>5552.08</v>
      </c>
      <c r="L37" s="73">
        <f>K37/G37</f>
        <v>1</v>
      </c>
      <c r="M37" s="44"/>
    </row>
    <row r="38" spans="1:13" s="45" customFormat="1" ht="129" customHeight="1">
      <c r="A38" s="60" t="s">
        <v>111</v>
      </c>
      <c r="B38" s="95"/>
      <c r="C38" s="22" t="s">
        <v>110</v>
      </c>
      <c r="D38" s="71">
        <v>0</v>
      </c>
      <c r="E38" s="71">
        <v>9108.58</v>
      </c>
      <c r="F38" s="71">
        <v>0</v>
      </c>
      <c r="G38" s="72">
        <f>D38+E38+F38</f>
        <v>9108.58</v>
      </c>
      <c r="H38" s="71">
        <v>0</v>
      </c>
      <c r="I38" s="71">
        <v>9108.58</v>
      </c>
      <c r="J38" s="71">
        <v>0</v>
      </c>
      <c r="K38" s="72">
        <f>H38+I38+J38</f>
        <v>9108.58</v>
      </c>
      <c r="L38" s="73">
        <f>K38/G38</f>
        <v>1</v>
      </c>
      <c r="M38" s="44"/>
    </row>
    <row r="39" spans="1:13" s="45" customFormat="1" ht="120.75" customHeight="1">
      <c r="A39" s="60" t="s">
        <v>112</v>
      </c>
      <c r="B39" s="49"/>
      <c r="C39" s="22" t="s">
        <v>108</v>
      </c>
      <c r="D39" s="71">
        <v>0</v>
      </c>
      <c r="E39" s="71">
        <v>180.8</v>
      </c>
      <c r="F39" s="71">
        <v>0</v>
      </c>
      <c r="G39" s="72">
        <f>D39+E39+F39</f>
        <v>180.8</v>
      </c>
      <c r="H39" s="71">
        <v>0</v>
      </c>
      <c r="I39" s="71">
        <v>180.8</v>
      </c>
      <c r="J39" s="71">
        <v>0</v>
      </c>
      <c r="K39" s="72">
        <f>H39+I39+J39</f>
        <v>180.8</v>
      </c>
      <c r="L39" s="73">
        <f>K39/G39</f>
        <v>1</v>
      </c>
      <c r="M39" s="44"/>
    </row>
    <row r="40" spans="1:13" s="45" customFormat="1" ht="124.5" customHeight="1">
      <c r="A40" s="60"/>
      <c r="B40" s="107" t="s">
        <v>138</v>
      </c>
      <c r="C40" s="108" t="s">
        <v>139</v>
      </c>
      <c r="D40" s="71">
        <v>27853.1</v>
      </c>
      <c r="E40" s="109">
        <v>0</v>
      </c>
      <c r="F40" s="71">
        <v>0</v>
      </c>
      <c r="G40" s="72">
        <f>D40+E40+F40</f>
        <v>27853.1</v>
      </c>
      <c r="H40" s="71">
        <v>27853.1</v>
      </c>
      <c r="I40" s="71">
        <v>0</v>
      </c>
      <c r="J40" s="71">
        <v>0</v>
      </c>
      <c r="K40" s="72">
        <f>H40+I40+J40</f>
        <v>27853.1</v>
      </c>
      <c r="L40" s="73">
        <f>K40/G40</f>
        <v>1</v>
      </c>
      <c r="M40" s="44"/>
    </row>
    <row r="41" spans="1:12" s="2" customFormat="1" ht="47.25" customHeight="1">
      <c r="A41" s="59" t="s">
        <v>78</v>
      </c>
      <c r="B41" s="24"/>
      <c r="C41" s="32" t="s">
        <v>15</v>
      </c>
      <c r="D41" s="69">
        <f aca="true" t="shared" si="6" ref="D41:K41">D43</f>
        <v>0</v>
      </c>
      <c r="E41" s="69">
        <f t="shared" si="6"/>
        <v>0</v>
      </c>
      <c r="F41" s="69">
        <f t="shared" si="6"/>
        <v>21795.2</v>
      </c>
      <c r="G41" s="69">
        <f t="shared" si="6"/>
        <v>21795.2</v>
      </c>
      <c r="H41" s="69">
        <f t="shared" si="6"/>
        <v>0</v>
      </c>
      <c r="I41" s="69">
        <f t="shared" si="6"/>
        <v>0</v>
      </c>
      <c r="J41" s="69">
        <f t="shared" si="6"/>
        <v>4230.1</v>
      </c>
      <c r="K41" s="69">
        <f t="shared" si="6"/>
        <v>4230.1</v>
      </c>
      <c r="L41" s="70">
        <f>K41/G41</f>
        <v>0.19408401849948614</v>
      </c>
    </row>
    <row r="42" spans="1:12" ht="29.25" customHeight="1">
      <c r="A42" s="57"/>
      <c r="B42" s="21"/>
      <c r="C42" s="22" t="s">
        <v>4</v>
      </c>
      <c r="D42" s="68"/>
      <c r="E42" s="68"/>
      <c r="F42" s="68"/>
      <c r="G42" s="69"/>
      <c r="H42" s="68"/>
      <c r="I42" s="68"/>
      <c r="J42" s="68"/>
      <c r="K42" s="69"/>
      <c r="L42" s="70"/>
    </row>
    <row r="43" spans="1:12" ht="56.25" customHeight="1">
      <c r="A43" s="98" t="s">
        <v>53</v>
      </c>
      <c r="B43" s="21"/>
      <c r="C43" s="32" t="s">
        <v>14</v>
      </c>
      <c r="D43" s="68">
        <f>D45+D46+D50</f>
        <v>0</v>
      </c>
      <c r="E43" s="68">
        <f>E45+E46+E47+E48+E49+E50</f>
        <v>0</v>
      </c>
      <c r="F43" s="68">
        <f>F45+F46+F47+F48+F49+F50</f>
        <v>21795.2</v>
      </c>
      <c r="G43" s="68">
        <f>D43+E43+F43</f>
        <v>21795.2</v>
      </c>
      <c r="H43" s="68">
        <f>H45+H46+H47+H48+H50</f>
        <v>0</v>
      </c>
      <c r="I43" s="68">
        <f>I45+I46+I47+I48+I49+I50</f>
        <v>0</v>
      </c>
      <c r="J43" s="68">
        <f>J45+J46+J47+J48+J49+J50</f>
        <v>4230.1</v>
      </c>
      <c r="K43" s="69">
        <f>H43+I43+J43</f>
        <v>4230.1</v>
      </c>
      <c r="L43" s="70">
        <f>K43/G43</f>
        <v>0.19408401849948614</v>
      </c>
    </row>
    <row r="44" spans="1:12" ht="27" customHeight="1">
      <c r="A44" s="57"/>
      <c r="B44" s="21"/>
      <c r="C44" s="99" t="s">
        <v>4</v>
      </c>
      <c r="D44" s="68"/>
      <c r="E44" s="68"/>
      <c r="F44" s="68"/>
      <c r="G44" s="69"/>
      <c r="H44" s="68"/>
      <c r="I44" s="68"/>
      <c r="J44" s="68"/>
      <c r="K44" s="69"/>
      <c r="L44" s="70"/>
    </row>
    <row r="45" spans="1:12" s="6" customFormat="1" ht="290.25" customHeight="1">
      <c r="A45" s="57" t="s">
        <v>113</v>
      </c>
      <c r="B45" s="21" t="s">
        <v>18</v>
      </c>
      <c r="C45" s="22" t="s">
        <v>21</v>
      </c>
      <c r="D45" s="68">
        <v>0</v>
      </c>
      <c r="E45" s="68"/>
      <c r="F45" s="68">
        <v>809.2</v>
      </c>
      <c r="G45" s="69">
        <f aca="true" t="shared" si="7" ref="G45:G51">D45+E45+F45</f>
        <v>809.2</v>
      </c>
      <c r="H45" s="68">
        <v>0</v>
      </c>
      <c r="I45" s="68"/>
      <c r="J45" s="68">
        <v>0</v>
      </c>
      <c r="K45" s="69">
        <f aca="true" t="shared" si="8" ref="K45:K51">H45+I45+J45</f>
        <v>0</v>
      </c>
      <c r="L45" s="70">
        <f aca="true" t="shared" si="9" ref="L45:L52">K45/G45</f>
        <v>0</v>
      </c>
    </row>
    <row r="46" spans="1:12" s="6" customFormat="1" ht="147" customHeight="1">
      <c r="A46" s="57" t="s">
        <v>114</v>
      </c>
      <c r="B46" s="21" t="s">
        <v>17</v>
      </c>
      <c r="C46" s="22" t="s">
        <v>27</v>
      </c>
      <c r="D46" s="68">
        <v>0</v>
      </c>
      <c r="E46" s="68"/>
      <c r="F46" s="68">
        <v>15.6</v>
      </c>
      <c r="G46" s="69">
        <f t="shared" si="7"/>
        <v>15.6</v>
      </c>
      <c r="H46" s="68">
        <v>0</v>
      </c>
      <c r="I46" s="68"/>
      <c r="J46" s="68">
        <v>0</v>
      </c>
      <c r="K46" s="69">
        <f t="shared" si="8"/>
        <v>0</v>
      </c>
      <c r="L46" s="70">
        <f t="shared" si="9"/>
        <v>0</v>
      </c>
    </row>
    <row r="47" spans="1:12" s="6" customFormat="1" ht="132" customHeight="1">
      <c r="A47" s="57" t="s">
        <v>115</v>
      </c>
      <c r="B47" s="21" t="s">
        <v>90</v>
      </c>
      <c r="C47" s="22" t="s">
        <v>92</v>
      </c>
      <c r="D47" s="68">
        <v>0</v>
      </c>
      <c r="E47" s="68"/>
      <c r="F47" s="68">
        <v>2486.8</v>
      </c>
      <c r="G47" s="69">
        <f t="shared" si="7"/>
        <v>2486.8</v>
      </c>
      <c r="H47" s="68">
        <v>0</v>
      </c>
      <c r="I47" s="68"/>
      <c r="J47" s="68">
        <v>202.2</v>
      </c>
      <c r="K47" s="69">
        <f t="shared" si="8"/>
        <v>202.2</v>
      </c>
      <c r="L47" s="70">
        <f t="shared" si="9"/>
        <v>0.08130931317355637</v>
      </c>
    </row>
    <row r="48" spans="1:12" s="6" customFormat="1" ht="99.75" customHeight="1">
      <c r="A48" s="57" t="s">
        <v>116</v>
      </c>
      <c r="B48" s="21" t="s">
        <v>91</v>
      </c>
      <c r="C48" s="22" t="s">
        <v>93</v>
      </c>
      <c r="D48" s="68">
        <v>0</v>
      </c>
      <c r="E48" s="68"/>
      <c r="F48" s="68">
        <v>55.9</v>
      </c>
      <c r="G48" s="69">
        <f t="shared" si="7"/>
        <v>55.9</v>
      </c>
      <c r="H48" s="68">
        <v>0</v>
      </c>
      <c r="I48" s="68"/>
      <c r="J48" s="68">
        <v>0</v>
      </c>
      <c r="K48" s="69">
        <f t="shared" si="8"/>
        <v>0</v>
      </c>
      <c r="L48" s="70">
        <f t="shared" si="9"/>
        <v>0</v>
      </c>
    </row>
    <row r="49" spans="1:12" s="6" customFormat="1" ht="167.25" customHeight="1">
      <c r="A49" s="57" t="s">
        <v>117</v>
      </c>
      <c r="B49" s="21" t="s">
        <v>128</v>
      </c>
      <c r="C49" s="22" t="s">
        <v>127</v>
      </c>
      <c r="D49" s="68">
        <v>0</v>
      </c>
      <c r="E49" s="68"/>
      <c r="F49" s="68">
        <v>18387.9</v>
      </c>
      <c r="G49" s="69">
        <f>D49+E49+F49</f>
        <v>18387.9</v>
      </c>
      <c r="H49" s="68">
        <v>0</v>
      </c>
      <c r="I49" s="68"/>
      <c r="J49" s="68">
        <v>4001.3</v>
      </c>
      <c r="K49" s="69">
        <f>H49+I49+J49</f>
        <v>4001.3</v>
      </c>
      <c r="L49" s="70">
        <f>K49/G49</f>
        <v>0.21760505549845277</v>
      </c>
    </row>
    <row r="50" spans="1:12" s="6" customFormat="1" ht="173.25" customHeight="1">
      <c r="A50" s="57" t="s">
        <v>126</v>
      </c>
      <c r="B50" s="21" t="s">
        <v>26</v>
      </c>
      <c r="C50" s="22" t="s">
        <v>25</v>
      </c>
      <c r="D50" s="68">
        <v>0</v>
      </c>
      <c r="E50" s="68"/>
      <c r="F50" s="68">
        <v>39.8</v>
      </c>
      <c r="G50" s="69">
        <f t="shared" si="7"/>
        <v>39.8</v>
      </c>
      <c r="H50" s="68">
        <v>0</v>
      </c>
      <c r="I50" s="68"/>
      <c r="J50" s="68">
        <v>26.6</v>
      </c>
      <c r="K50" s="69">
        <f t="shared" si="8"/>
        <v>26.6</v>
      </c>
      <c r="L50" s="70">
        <f t="shared" si="9"/>
        <v>0.6683417085427137</v>
      </c>
    </row>
    <row r="51" spans="1:12" ht="41.25" customHeight="1">
      <c r="A51" s="61"/>
      <c r="B51" s="24"/>
      <c r="C51" s="25" t="s">
        <v>12</v>
      </c>
      <c r="D51" s="69">
        <f>D9+D24+D27+D35+D41</f>
        <v>27853.1</v>
      </c>
      <c r="E51" s="69">
        <f>E9+E24+E27+E35+E41</f>
        <v>14841.46</v>
      </c>
      <c r="F51" s="69">
        <f>F9+F24+F27+F35+F41</f>
        <v>892702.6</v>
      </c>
      <c r="G51" s="69">
        <f t="shared" si="7"/>
        <v>935397.1599999999</v>
      </c>
      <c r="H51" s="69">
        <f>H9+H24+H27+H35+H41</f>
        <v>27853.1</v>
      </c>
      <c r="I51" s="69">
        <f>I9+I24+I27+I35+I41</f>
        <v>14841.46</v>
      </c>
      <c r="J51" s="69">
        <f>J9+J24+J27+J35+J41</f>
        <v>396248.39999999997</v>
      </c>
      <c r="K51" s="69">
        <f t="shared" si="8"/>
        <v>438942.95999999996</v>
      </c>
      <c r="L51" s="70">
        <f t="shared" si="9"/>
        <v>0.46925838432094447</v>
      </c>
    </row>
    <row r="52" spans="1:12" ht="39" customHeight="1">
      <c r="A52" s="59" t="s">
        <v>54</v>
      </c>
      <c r="B52" s="24"/>
      <c r="C52" s="25" t="s">
        <v>52</v>
      </c>
      <c r="D52" s="69">
        <f>D54</f>
        <v>0</v>
      </c>
      <c r="E52" s="69">
        <f aca="true" t="shared" si="10" ref="E52:K52">E54</f>
        <v>0</v>
      </c>
      <c r="F52" s="69">
        <f t="shared" si="10"/>
        <v>63840</v>
      </c>
      <c r="G52" s="69">
        <f t="shared" si="10"/>
        <v>63840</v>
      </c>
      <c r="H52" s="69">
        <f t="shared" si="10"/>
        <v>0</v>
      </c>
      <c r="I52" s="69">
        <f t="shared" si="10"/>
        <v>0</v>
      </c>
      <c r="J52" s="69">
        <f t="shared" si="10"/>
        <v>0</v>
      </c>
      <c r="K52" s="69">
        <f t="shared" si="10"/>
        <v>0</v>
      </c>
      <c r="L52" s="70">
        <f t="shared" si="9"/>
        <v>0</v>
      </c>
    </row>
    <row r="53" spans="1:12" ht="27" customHeight="1">
      <c r="A53" s="59"/>
      <c r="B53" s="24"/>
      <c r="C53" s="26" t="s">
        <v>4</v>
      </c>
      <c r="D53" s="69"/>
      <c r="E53" s="69"/>
      <c r="F53" s="69"/>
      <c r="G53" s="69"/>
      <c r="H53" s="69"/>
      <c r="I53" s="69"/>
      <c r="J53" s="69"/>
      <c r="K53" s="69"/>
      <c r="L53" s="74"/>
    </row>
    <row r="54" spans="1:12" ht="69" customHeight="1">
      <c r="A54" s="59" t="s">
        <v>55</v>
      </c>
      <c r="B54" s="24"/>
      <c r="C54" s="25" t="s">
        <v>51</v>
      </c>
      <c r="D54" s="69"/>
      <c r="E54" s="69"/>
      <c r="F54" s="68">
        <v>63840</v>
      </c>
      <c r="G54" s="69">
        <f>D54+E54+F54</f>
        <v>63840</v>
      </c>
      <c r="H54" s="69"/>
      <c r="I54" s="69"/>
      <c r="J54" s="68">
        <v>0</v>
      </c>
      <c r="K54" s="69">
        <f>H54+I54+J54</f>
        <v>0</v>
      </c>
      <c r="L54" s="70">
        <f>K54/G54</f>
        <v>0</v>
      </c>
    </row>
    <row r="55" spans="1:12" s="2" customFormat="1" ht="36.75" customHeight="1">
      <c r="A55" s="59" t="s">
        <v>56</v>
      </c>
      <c r="B55" s="24"/>
      <c r="C55" s="25" t="s">
        <v>7</v>
      </c>
      <c r="D55" s="69">
        <f>SUM(D57,D58,D59,D60)</f>
        <v>0</v>
      </c>
      <c r="E55" s="69">
        <f aca="true" t="shared" si="11" ref="E55:K55">SUM(E57,E58,E59,E60)</f>
        <v>0</v>
      </c>
      <c r="F55" s="69">
        <f t="shared" si="11"/>
        <v>1362806</v>
      </c>
      <c r="G55" s="69">
        <f t="shared" si="11"/>
        <v>1362806</v>
      </c>
      <c r="H55" s="69">
        <f t="shared" si="11"/>
        <v>0</v>
      </c>
      <c r="I55" s="69">
        <f t="shared" si="11"/>
        <v>0</v>
      </c>
      <c r="J55" s="69">
        <f t="shared" si="11"/>
        <v>179005.9</v>
      </c>
      <c r="K55" s="69">
        <f t="shared" si="11"/>
        <v>179005.9</v>
      </c>
      <c r="L55" s="70">
        <f>K55/G55</f>
        <v>0.1313509773217905</v>
      </c>
    </row>
    <row r="56" spans="1:12" s="2" customFormat="1" ht="27.75" customHeight="1">
      <c r="A56" s="61"/>
      <c r="B56" s="24"/>
      <c r="C56" s="26" t="s">
        <v>4</v>
      </c>
      <c r="D56" s="69"/>
      <c r="E56" s="69"/>
      <c r="F56" s="69"/>
      <c r="G56" s="69"/>
      <c r="H56" s="75"/>
      <c r="I56" s="75"/>
      <c r="J56" s="75"/>
      <c r="K56" s="69"/>
      <c r="L56" s="70"/>
    </row>
    <row r="57" spans="1:12" s="2" customFormat="1" ht="95.25" customHeight="1">
      <c r="A57" s="59" t="s">
        <v>118</v>
      </c>
      <c r="B57" s="24"/>
      <c r="C57" s="25" t="s">
        <v>50</v>
      </c>
      <c r="D57" s="69">
        <v>0</v>
      </c>
      <c r="E57" s="69"/>
      <c r="F57" s="68">
        <v>386</v>
      </c>
      <c r="G57" s="69">
        <f>D57+E57+F57</f>
        <v>386</v>
      </c>
      <c r="H57" s="76"/>
      <c r="I57" s="76"/>
      <c r="J57" s="76">
        <v>0</v>
      </c>
      <c r="K57" s="69">
        <f>H57+I57+J57</f>
        <v>0</v>
      </c>
      <c r="L57" s="70">
        <f>K57/G57</f>
        <v>0</v>
      </c>
    </row>
    <row r="58" spans="1:12" s="2" customFormat="1" ht="64.5" customHeight="1">
      <c r="A58" s="59" t="s">
        <v>79</v>
      </c>
      <c r="B58" s="24"/>
      <c r="C58" s="25" t="s">
        <v>51</v>
      </c>
      <c r="D58" s="69">
        <v>0</v>
      </c>
      <c r="E58" s="69"/>
      <c r="F58" s="68">
        <v>1023340</v>
      </c>
      <c r="G58" s="69">
        <f>D58+E58+F58</f>
        <v>1023340</v>
      </c>
      <c r="H58" s="76"/>
      <c r="I58" s="76"/>
      <c r="J58" s="76">
        <v>85230.7</v>
      </c>
      <c r="K58" s="69">
        <f>H58+I58+J58</f>
        <v>85230.7</v>
      </c>
      <c r="L58" s="70">
        <f>K58/G58</f>
        <v>0.0832867864053003</v>
      </c>
    </row>
    <row r="59" spans="1:12" s="2" customFormat="1" ht="91.5" customHeight="1">
      <c r="A59" s="59" t="s">
        <v>119</v>
      </c>
      <c r="B59" s="24"/>
      <c r="C59" s="25" t="s">
        <v>129</v>
      </c>
      <c r="D59" s="69">
        <v>0</v>
      </c>
      <c r="E59" s="69"/>
      <c r="F59" s="68">
        <v>333000</v>
      </c>
      <c r="G59" s="69">
        <f>D59+E59+F59</f>
        <v>333000</v>
      </c>
      <c r="H59" s="76"/>
      <c r="I59" s="76"/>
      <c r="J59" s="68">
        <v>93775.2</v>
      </c>
      <c r="K59" s="69">
        <f>H59+I59+J59</f>
        <v>93775.2</v>
      </c>
      <c r="L59" s="70">
        <f>K59/G59</f>
        <v>0.2816072072072072</v>
      </c>
    </row>
    <row r="60" spans="1:12" s="2" customFormat="1" ht="112.5">
      <c r="A60" s="59" t="s">
        <v>140</v>
      </c>
      <c r="B60" s="24"/>
      <c r="C60" s="25" t="s">
        <v>141</v>
      </c>
      <c r="D60" s="69">
        <v>0</v>
      </c>
      <c r="E60" s="69"/>
      <c r="F60" s="68">
        <v>6080</v>
      </c>
      <c r="G60" s="69">
        <f>D60+E60+F60</f>
        <v>6080</v>
      </c>
      <c r="H60" s="76"/>
      <c r="I60" s="76"/>
      <c r="J60" s="76">
        <v>0</v>
      </c>
      <c r="K60" s="69">
        <f>H60+I60+J60</f>
        <v>0</v>
      </c>
      <c r="L60" s="70">
        <f>K60/G60</f>
        <v>0</v>
      </c>
    </row>
    <row r="61" spans="1:12" s="2" customFormat="1" ht="39.75" customHeight="1">
      <c r="A61" s="59" t="s">
        <v>59</v>
      </c>
      <c r="B61" s="24"/>
      <c r="C61" s="25" t="s">
        <v>57</v>
      </c>
      <c r="D61" s="69">
        <f>D63</f>
        <v>0</v>
      </c>
      <c r="E61" s="69">
        <f aca="true" t="shared" si="12" ref="E61:L61">E63</f>
        <v>0</v>
      </c>
      <c r="F61" s="69">
        <f t="shared" si="12"/>
        <v>240830.2</v>
      </c>
      <c r="G61" s="69">
        <f t="shared" si="12"/>
        <v>240830.2</v>
      </c>
      <c r="H61" s="75">
        <f t="shared" si="12"/>
        <v>0</v>
      </c>
      <c r="I61" s="75">
        <f t="shared" si="12"/>
        <v>0</v>
      </c>
      <c r="J61" s="75">
        <f t="shared" si="12"/>
        <v>0</v>
      </c>
      <c r="K61" s="75">
        <f t="shared" si="12"/>
        <v>0</v>
      </c>
      <c r="L61" s="77">
        <f t="shared" si="12"/>
        <v>0</v>
      </c>
    </row>
    <row r="62" spans="1:12" s="2" customFormat="1" ht="37.5" customHeight="1">
      <c r="A62" s="59"/>
      <c r="B62" s="24"/>
      <c r="C62" s="26" t="s">
        <v>4</v>
      </c>
      <c r="D62" s="69"/>
      <c r="E62" s="69"/>
      <c r="F62" s="68"/>
      <c r="G62" s="69"/>
      <c r="H62" s="76"/>
      <c r="I62" s="76"/>
      <c r="J62" s="76"/>
      <c r="K62" s="69"/>
      <c r="L62" s="70"/>
    </row>
    <row r="63" spans="1:12" s="2" customFormat="1" ht="217.5" customHeight="1">
      <c r="A63" s="59" t="s">
        <v>60</v>
      </c>
      <c r="B63" s="24"/>
      <c r="C63" s="32" t="s">
        <v>70</v>
      </c>
      <c r="D63" s="69"/>
      <c r="E63" s="69"/>
      <c r="F63" s="68">
        <v>240830.2</v>
      </c>
      <c r="G63" s="69">
        <f>D63+E63+F63</f>
        <v>240830.2</v>
      </c>
      <c r="H63" s="76"/>
      <c r="I63" s="76"/>
      <c r="J63" s="76">
        <v>0</v>
      </c>
      <c r="K63" s="69">
        <f>H63+I63+J63</f>
        <v>0</v>
      </c>
      <c r="L63" s="70">
        <f>K63/G63</f>
        <v>0</v>
      </c>
    </row>
    <row r="64" spans="1:12" s="2" customFormat="1" ht="37.5" customHeight="1">
      <c r="A64" s="59" t="s">
        <v>61</v>
      </c>
      <c r="B64" s="24"/>
      <c r="C64" s="25" t="s">
        <v>58</v>
      </c>
      <c r="D64" s="69">
        <f>D66+D67+D68+D69+D70</f>
        <v>0</v>
      </c>
      <c r="E64" s="69">
        <f aca="true" t="shared" si="13" ref="E64:K64">E66+E67+E68+E69+E70</f>
        <v>0</v>
      </c>
      <c r="F64" s="69">
        <f t="shared" si="13"/>
        <v>1120115.5</v>
      </c>
      <c r="G64" s="69">
        <f t="shared" si="13"/>
        <v>1120115.5</v>
      </c>
      <c r="H64" s="69">
        <f t="shared" si="13"/>
        <v>0</v>
      </c>
      <c r="I64" s="69">
        <f t="shared" si="13"/>
        <v>0</v>
      </c>
      <c r="J64" s="69">
        <f t="shared" si="13"/>
        <v>43227.3</v>
      </c>
      <c r="K64" s="69">
        <f t="shared" si="13"/>
        <v>43227.3</v>
      </c>
      <c r="L64" s="70">
        <f>K64/G64</f>
        <v>0.03859182378960027</v>
      </c>
    </row>
    <row r="65" spans="1:12" s="2" customFormat="1" ht="33" customHeight="1">
      <c r="A65" s="59"/>
      <c r="B65" s="24"/>
      <c r="C65" s="26" t="s">
        <v>4</v>
      </c>
      <c r="D65" s="69"/>
      <c r="E65" s="69"/>
      <c r="F65" s="68"/>
      <c r="G65" s="69"/>
      <c r="H65" s="76"/>
      <c r="I65" s="76"/>
      <c r="J65" s="76"/>
      <c r="K65" s="69"/>
      <c r="L65" s="70"/>
    </row>
    <row r="66" spans="1:12" s="2" customFormat="1" ht="71.25" customHeight="1">
      <c r="A66" s="59" t="s">
        <v>62</v>
      </c>
      <c r="B66" s="24"/>
      <c r="C66" s="25" t="s">
        <v>51</v>
      </c>
      <c r="D66" s="69"/>
      <c r="E66" s="69"/>
      <c r="F66" s="68">
        <v>541400</v>
      </c>
      <c r="G66" s="69">
        <f>D66+E66+F66</f>
        <v>541400</v>
      </c>
      <c r="H66" s="76"/>
      <c r="I66" s="76"/>
      <c r="J66" s="76">
        <v>42450.5</v>
      </c>
      <c r="K66" s="69">
        <f>H66+I66+J66</f>
        <v>42450.5</v>
      </c>
      <c r="L66" s="70">
        <f aca="true" t="shared" si="14" ref="L66:L71">K66/G66</f>
        <v>0.07840875507942371</v>
      </c>
    </row>
    <row r="67" spans="1:12" s="2" customFormat="1" ht="77.25" customHeight="1">
      <c r="A67" s="59" t="s">
        <v>120</v>
      </c>
      <c r="B67" s="24"/>
      <c r="C67" s="25" t="s">
        <v>94</v>
      </c>
      <c r="D67" s="69"/>
      <c r="E67" s="69"/>
      <c r="F67" s="68">
        <v>10000</v>
      </c>
      <c r="G67" s="69">
        <f>D67+E67+F67</f>
        <v>10000</v>
      </c>
      <c r="H67" s="76"/>
      <c r="I67" s="76"/>
      <c r="J67" s="76">
        <v>0</v>
      </c>
      <c r="K67" s="69">
        <f>H67+I67+J67</f>
        <v>0</v>
      </c>
      <c r="L67" s="70">
        <f t="shared" si="14"/>
        <v>0</v>
      </c>
    </row>
    <row r="68" spans="1:12" s="2" customFormat="1" ht="74.25" customHeight="1">
      <c r="A68" s="59" t="s">
        <v>121</v>
      </c>
      <c r="B68" s="24"/>
      <c r="C68" s="25" t="s">
        <v>95</v>
      </c>
      <c r="D68" s="69"/>
      <c r="E68" s="69"/>
      <c r="F68" s="68">
        <v>15143.3</v>
      </c>
      <c r="G68" s="69">
        <f>D68+E68+F68</f>
        <v>15143.3</v>
      </c>
      <c r="H68" s="76"/>
      <c r="I68" s="76"/>
      <c r="J68" s="76">
        <v>0</v>
      </c>
      <c r="K68" s="69">
        <f>H68+I68+J68</f>
        <v>0</v>
      </c>
      <c r="L68" s="70">
        <f t="shared" si="14"/>
        <v>0</v>
      </c>
    </row>
    <row r="69" spans="1:12" s="2" customFormat="1" ht="77.25" customHeight="1">
      <c r="A69" s="59" t="s">
        <v>130</v>
      </c>
      <c r="B69" s="24"/>
      <c r="C69" s="25" t="s">
        <v>131</v>
      </c>
      <c r="D69" s="69"/>
      <c r="E69" s="69"/>
      <c r="F69" s="68">
        <v>5000</v>
      </c>
      <c r="G69" s="69">
        <f>D69+E69+F69</f>
        <v>5000</v>
      </c>
      <c r="H69" s="76"/>
      <c r="I69" s="76"/>
      <c r="J69" s="76">
        <v>0</v>
      </c>
      <c r="K69" s="69">
        <f>H69+I69+J69</f>
        <v>0</v>
      </c>
      <c r="L69" s="70">
        <f t="shared" si="14"/>
        <v>0</v>
      </c>
    </row>
    <row r="70" spans="1:12" s="2" customFormat="1" ht="60" customHeight="1">
      <c r="A70" s="59" t="s">
        <v>142</v>
      </c>
      <c r="B70" s="24"/>
      <c r="C70" s="25" t="s">
        <v>143</v>
      </c>
      <c r="D70" s="69"/>
      <c r="E70" s="69"/>
      <c r="F70" s="68">
        <f>922.2+547650</f>
        <v>548572.2</v>
      </c>
      <c r="G70" s="69">
        <f>D70+E70+F70</f>
        <v>548572.2</v>
      </c>
      <c r="H70" s="76"/>
      <c r="I70" s="76"/>
      <c r="J70" s="76">
        <v>776.8</v>
      </c>
      <c r="K70" s="69">
        <f>H70+I70+J70</f>
        <v>776.8</v>
      </c>
      <c r="L70" s="70">
        <f t="shared" si="14"/>
        <v>0.0014160396753608731</v>
      </c>
    </row>
    <row r="71" spans="1:12" s="2" customFormat="1" ht="33" customHeight="1">
      <c r="A71" s="59" t="s">
        <v>65</v>
      </c>
      <c r="B71" s="24"/>
      <c r="C71" s="25" t="s">
        <v>63</v>
      </c>
      <c r="D71" s="69">
        <f>D73</f>
        <v>0</v>
      </c>
      <c r="E71" s="69">
        <f aca="true" t="shared" si="15" ref="E71:K71">E73</f>
        <v>0</v>
      </c>
      <c r="F71" s="69">
        <f t="shared" si="15"/>
        <v>405305</v>
      </c>
      <c r="G71" s="69">
        <f t="shared" si="15"/>
        <v>405305</v>
      </c>
      <c r="H71" s="75">
        <f t="shared" si="15"/>
        <v>0</v>
      </c>
      <c r="I71" s="75">
        <f t="shared" si="15"/>
        <v>0</v>
      </c>
      <c r="J71" s="75">
        <f t="shared" si="15"/>
        <v>59978.8</v>
      </c>
      <c r="K71" s="69">
        <f t="shared" si="15"/>
        <v>59978.8</v>
      </c>
      <c r="L71" s="70">
        <f t="shared" si="14"/>
        <v>0.1479843574591974</v>
      </c>
    </row>
    <row r="72" spans="1:12" s="2" customFormat="1" ht="28.5" customHeight="1">
      <c r="A72" s="59"/>
      <c r="B72" s="24"/>
      <c r="C72" s="26" t="s">
        <v>4</v>
      </c>
      <c r="D72" s="69"/>
      <c r="E72" s="69"/>
      <c r="F72" s="68"/>
      <c r="G72" s="69"/>
      <c r="H72" s="76"/>
      <c r="I72" s="76"/>
      <c r="J72" s="76"/>
      <c r="K72" s="69"/>
      <c r="L72" s="70"/>
    </row>
    <row r="73" spans="1:12" s="2" customFormat="1" ht="66.75" customHeight="1">
      <c r="A73" s="59" t="s">
        <v>66</v>
      </c>
      <c r="B73" s="24"/>
      <c r="C73" s="25" t="s">
        <v>51</v>
      </c>
      <c r="D73" s="69"/>
      <c r="E73" s="69"/>
      <c r="F73" s="68">
        <v>405305</v>
      </c>
      <c r="G73" s="69">
        <f>D73+E73+F73</f>
        <v>405305</v>
      </c>
      <c r="H73" s="76"/>
      <c r="I73" s="76"/>
      <c r="J73" s="76">
        <v>59978.8</v>
      </c>
      <c r="K73" s="69">
        <f>H73+I73+J73</f>
        <v>59978.8</v>
      </c>
      <c r="L73" s="70">
        <f>K73/G73</f>
        <v>0.1479843574591974</v>
      </c>
    </row>
    <row r="74" spans="1:12" s="2" customFormat="1" ht="45" customHeight="1">
      <c r="A74" s="59" t="s">
        <v>67</v>
      </c>
      <c r="B74" s="24"/>
      <c r="C74" s="25" t="s">
        <v>64</v>
      </c>
      <c r="D74" s="69">
        <f>D76+D77</f>
        <v>0</v>
      </c>
      <c r="E74" s="69">
        <f aca="true" t="shared" si="16" ref="E74:K74">E76+E77</f>
        <v>0</v>
      </c>
      <c r="F74" s="69">
        <f t="shared" si="16"/>
        <v>447505.9</v>
      </c>
      <c r="G74" s="69">
        <f t="shared" si="16"/>
        <v>447505.9</v>
      </c>
      <c r="H74" s="69">
        <f t="shared" si="16"/>
        <v>0</v>
      </c>
      <c r="I74" s="69">
        <f t="shared" si="16"/>
        <v>0</v>
      </c>
      <c r="J74" s="69">
        <f t="shared" si="16"/>
        <v>34500</v>
      </c>
      <c r="K74" s="69">
        <f t="shared" si="16"/>
        <v>34500</v>
      </c>
      <c r="L74" s="70">
        <f>K74/G74</f>
        <v>0.07709395563276372</v>
      </c>
    </row>
    <row r="75" spans="1:12" s="2" customFormat="1" ht="30" customHeight="1">
      <c r="A75" s="59"/>
      <c r="B75" s="24"/>
      <c r="C75" s="26" t="s">
        <v>4</v>
      </c>
      <c r="D75" s="69"/>
      <c r="E75" s="69"/>
      <c r="F75" s="68"/>
      <c r="G75" s="69"/>
      <c r="H75" s="76"/>
      <c r="I75" s="76"/>
      <c r="J75" s="76"/>
      <c r="K75" s="69"/>
      <c r="L75" s="70"/>
    </row>
    <row r="76" spans="1:12" s="2" customFormat="1" ht="75" customHeight="1">
      <c r="A76" s="59" t="s">
        <v>80</v>
      </c>
      <c r="B76" s="24"/>
      <c r="C76" s="25" t="s">
        <v>51</v>
      </c>
      <c r="D76" s="69">
        <v>0</v>
      </c>
      <c r="E76" s="69"/>
      <c r="F76" s="68">
        <v>270810</v>
      </c>
      <c r="G76" s="69">
        <f>D76+E76+F76</f>
        <v>270810</v>
      </c>
      <c r="H76" s="76"/>
      <c r="I76" s="76"/>
      <c r="J76" s="76">
        <v>34500</v>
      </c>
      <c r="K76" s="69">
        <f>H76+I76+J76</f>
        <v>34500</v>
      </c>
      <c r="L76" s="70">
        <f>K76/G76</f>
        <v>0.1273955910047635</v>
      </c>
    </row>
    <row r="77" spans="1:12" s="2" customFormat="1" ht="78.75" customHeight="1">
      <c r="A77" s="59" t="s">
        <v>144</v>
      </c>
      <c r="B77" s="24"/>
      <c r="C77" s="25" t="s">
        <v>136</v>
      </c>
      <c r="D77" s="69"/>
      <c r="E77" s="69"/>
      <c r="F77" s="68">
        <v>176695.9</v>
      </c>
      <c r="G77" s="69">
        <f>D77+E77+F77</f>
        <v>176695.9</v>
      </c>
      <c r="H77" s="76"/>
      <c r="I77" s="76"/>
      <c r="J77" s="76">
        <v>0</v>
      </c>
      <c r="K77" s="69">
        <f>H77+I77+J77</f>
        <v>0</v>
      </c>
      <c r="L77" s="70">
        <f>K77/G77</f>
        <v>0</v>
      </c>
    </row>
    <row r="78" spans="1:12" s="2" customFormat="1" ht="41.25" customHeight="1">
      <c r="A78" s="59" t="s">
        <v>81</v>
      </c>
      <c r="B78" s="24"/>
      <c r="C78" s="25" t="s">
        <v>68</v>
      </c>
      <c r="D78" s="69">
        <f>D80</f>
        <v>0</v>
      </c>
      <c r="E78" s="69">
        <f aca="true" t="shared" si="17" ref="E78:K78">E80</f>
        <v>0</v>
      </c>
      <c r="F78" s="69">
        <f t="shared" si="17"/>
        <v>19575</v>
      </c>
      <c r="G78" s="69">
        <f t="shared" si="17"/>
        <v>19575</v>
      </c>
      <c r="H78" s="75">
        <f t="shared" si="17"/>
        <v>0</v>
      </c>
      <c r="I78" s="75">
        <f t="shared" si="17"/>
        <v>0</v>
      </c>
      <c r="J78" s="75">
        <f t="shared" si="17"/>
        <v>0</v>
      </c>
      <c r="K78" s="69">
        <f t="shared" si="17"/>
        <v>0</v>
      </c>
      <c r="L78" s="70">
        <f>K78/G78</f>
        <v>0</v>
      </c>
    </row>
    <row r="79" spans="1:12" s="2" customFormat="1" ht="36" customHeight="1">
      <c r="A79" s="59"/>
      <c r="B79" s="24"/>
      <c r="C79" s="26" t="s">
        <v>4</v>
      </c>
      <c r="D79" s="69"/>
      <c r="E79" s="69"/>
      <c r="F79" s="68"/>
      <c r="G79" s="69"/>
      <c r="H79" s="76"/>
      <c r="I79" s="76"/>
      <c r="J79" s="76"/>
      <c r="K79" s="69"/>
      <c r="L79" s="70"/>
    </row>
    <row r="80" spans="1:12" s="2" customFormat="1" ht="75" customHeight="1">
      <c r="A80" s="59" t="s">
        <v>122</v>
      </c>
      <c r="B80" s="24"/>
      <c r="C80" s="25" t="s">
        <v>51</v>
      </c>
      <c r="D80" s="69">
        <v>0</v>
      </c>
      <c r="E80" s="69"/>
      <c r="F80" s="68">
        <v>19575</v>
      </c>
      <c r="G80" s="69">
        <f>D80+E80+F80</f>
        <v>19575</v>
      </c>
      <c r="H80" s="76"/>
      <c r="I80" s="76"/>
      <c r="J80" s="76">
        <v>0</v>
      </c>
      <c r="K80" s="69">
        <f>H80+I80+J80</f>
        <v>0</v>
      </c>
      <c r="L80" s="70">
        <f>K80/G80</f>
        <v>0</v>
      </c>
    </row>
    <row r="81" spans="1:12" s="2" customFormat="1" ht="36" customHeight="1">
      <c r="A81" s="59" t="s">
        <v>123</v>
      </c>
      <c r="B81" s="24"/>
      <c r="C81" s="25" t="s">
        <v>69</v>
      </c>
      <c r="D81" s="69">
        <f>D83+D84</f>
        <v>0</v>
      </c>
      <c r="E81" s="69">
        <f aca="true" t="shared" si="18" ref="E81:K81">E83+E84</f>
        <v>0</v>
      </c>
      <c r="F81" s="69">
        <f t="shared" si="18"/>
        <v>83730</v>
      </c>
      <c r="G81" s="69">
        <f t="shared" si="18"/>
        <v>83730</v>
      </c>
      <c r="H81" s="69">
        <f t="shared" si="18"/>
        <v>0</v>
      </c>
      <c r="I81" s="69">
        <f t="shared" si="18"/>
        <v>0</v>
      </c>
      <c r="J81" s="69">
        <f t="shared" si="18"/>
        <v>0</v>
      </c>
      <c r="K81" s="69">
        <f t="shared" si="18"/>
        <v>0</v>
      </c>
      <c r="L81" s="70">
        <f>K81/G81</f>
        <v>0</v>
      </c>
    </row>
    <row r="82" spans="1:12" s="2" customFormat="1" ht="31.5" customHeight="1">
      <c r="A82" s="59"/>
      <c r="B82" s="24"/>
      <c r="C82" s="26" t="s">
        <v>4</v>
      </c>
      <c r="D82" s="69"/>
      <c r="E82" s="69"/>
      <c r="F82" s="69"/>
      <c r="G82" s="69"/>
      <c r="H82" s="75"/>
      <c r="I82" s="75"/>
      <c r="J82" s="75"/>
      <c r="K82" s="69"/>
      <c r="L82" s="77"/>
    </row>
    <row r="83" spans="1:12" ht="68.25" customHeight="1">
      <c r="A83" s="59" t="s">
        <v>124</v>
      </c>
      <c r="B83" s="24"/>
      <c r="C83" s="25" t="s">
        <v>51</v>
      </c>
      <c r="D83" s="69">
        <v>0</v>
      </c>
      <c r="E83" s="69"/>
      <c r="F83" s="68">
        <v>53730</v>
      </c>
      <c r="G83" s="69">
        <f>D83+E83+F83</f>
        <v>53730</v>
      </c>
      <c r="H83" s="76"/>
      <c r="I83" s="76"/>
      <c r="J83" s="76">
        <v>0</v>
      </c>
      <c r="K83" s="69">
        <f>H83+I83+J83</f>
        <v>0</v>
      </c>
      <c r="L83" s="70">
        <f>K83/G83</f>
        <v>0</v>
      </c>
    </row>
    <row r="84" spans="1:12" ht="78" customHeight="1">
      <c r="A84" s="88" t="s">
        <v>145</v>
      </c>
      <c r="B84" s="89"/>
      <c r="C84" s="90" t="s">
        <v>146</v>
      </c>
      <c r="D84" s="91"/>
      <c r="E84" s="91"/>
      <c r="F84" s="92">
        <v>30000</v>
      </c>
      <c r="G84" s="69">
        <f>D84+E84+F84</f>
        <v>30000</v>
      </c>
      <c r="H84" s="93"/>
      <c r="I84" s="93"/>
      <c r="J84" s="93">
        <v>0</v>
      </c>
      <c r="K84" s="69">
        <f>H84+I84+J84</f>
        <v>0</v>
      </c>
      <c r="L84" s="70">
        <f>K84/G84</f>
        <v>0</v>
      </c>
    </row>
    <row r="85" spans="1:12" ht="54" customHeight="1" thickBot="1">
      <c r="A85" s="62"/>
      <c r="B85" s="63"/>
      <c r="C85" s="64" t="s">
        <v>8</v>
      </c>
      <c r="D85" s="78">
        <f>SUM(D81,D78,D74,D71,D64,D61,D55,D52)</f>
        <v>0</v>
      </c>
      <c r="E85" s="78">
        <f aca="true" t="shared" si="19" ref="E85:K85">SUM(E81,E78,E74,E71,E64,E61,E55,E52)</f>
        <v>0</v>
      </c>
      <c r="F85" s="78">
        <f t="shared" si="19"/>
        <v>3743707.6</v>
      </c>
      <c r="G85" s="78">
        <f t="shared" si="19"/>
        <v>3743707.6</v>
      </c>
      <c r="H85" s="78">
        <f t="shared" si="19"/>
        <v>0</v>
      </c>
      <c r="I85" s="78">
        <f t="shared" si="19"/>
        <v>0</v>
      </c>
      <c r="J85" s="78">
        <f t="shared" si="19"/>
        <v>316712</v>
      </c>
      <c r="K85" s="78">
        <f t="shared" si="19"/>
        <v>316712</v>
      </c>
      <c r="L85" s="79">
        <f>K85/G85</f>
        <v>0.08459848733912873</v>
      </c>
    </row>
    <row r="86" spans="1:12" ht="33.75" customHeight="1" thickBot="1">
      <c r="A86" s="50"/>
      <c r="B86" s="39"/>
      <c r="C86" s="38" t="s">
        <v>10</v>
      </c>
      <c r="D86" s="80">
        <f aca="true" t="shared" si="20" ref="D86:K86">D85+D51</f>
        <v>27853.1</v>
      </c>
      <c r="E86" s="81">
        <f t="shared" si="20"/>
        <v>14841.46</v>
      </c>
      <c r="F86" s="82">
        <f t="shared" si="20"/>
        <v>4636410.2</v>
      </c>
      <c r="G86" s="83">
        <f t="shared" si="20"/>
        <v>4679104.76</v>
      </c>
      <c r="H86" s="84">
        <f t="shared" si="20"/>
        <v>27853.1</v>
      </c>
      <c r="I86" s="85">
        <f t="shared" si="20"/>
        <v>14841.46</v>
      </c>
      <c r="J86" s="86">
        <f t="shared" si="20"/>
        <v>712960.3999999999</v>
      </c>
      <c r="K86" s="82">
        <f t="shared" si="20"/>
        <v>755654.96</v>
      </c>
      <c r="L86" s="87">
        <f>K86/G86</f>
        <v>0.16149562763796724</v>
      </c>
    </row>
    <row r="87" spans="1:12" ht="80.25" customHeight="1">
      <c r="A87" s="27"/>
      <c r="B87" s="28"/>
      <c r="C87" s="29"/>
      <c r="D87" s="13"/>
      <c r="E87" s="13"/>
      <c r="F87" s="13"/>
      <c r="G87" s="41"/>
      <c r="H87" s="13"/>
      <c r="I87" s="13"/>
      <c r="J87" s="13"/>
      <c r="K87" s="35"/>
      <c r="L87" s="14"/>
    </row>
    <row r="88" spans="1:12" ht="23.25">
      <c r="A88" s="47"/>
      <c r="B88" s="47"/>
      <c r="C88" s="48"/>
      <c r="E88" s="30"/>
      <c r="F88" s="30"/>
      <c r="G88" s="42"/>
      <c r="H88" s="30"/>
      <c r="I88" s="30"/>
      <c r="J88" s="30"/>
      <c r="K88" s="36"/>
      <c r="L88" s="30"/>
    </row>
  </sheetData>
  <autoFilter ref="A8:N85"/>
  <mergeCells count="13">
    <mergeCell ref="B6:B8"/>
    <mergeCell ref="K2:L2"/>
    <mergeCell ref="H5:L5"/>
    <mergeCell ref="A3:L3"/>
    <mergeCell ref="A6:A8"/>
    <mergeCell ref="C6:C8"/>
    <mergeCell ref="D6:G6"/>
    <mergeCell ref="H6:K6"/>
    <mergeCell ref="L6:L8"/>
    <mergeCell ref="K7:K8"/>
    <mergeCell ref="D7:D8"/>
    <mergeCell ref="G7:G8"/>
    <mergeCell ref="H7:H8"/>
  </mergeCells>
  <printOptions horizontalCentered="1"/>
  <pageMargins left="0.23" right="0.16" top="0.71" bottom="0.4" header="0.19" footer="0.41"/>
  <pageSetup fitToHeight="9"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2013-07-11T10:11:39Z</cp:lastPrinted>
  <dcterms:created xsi:type="dcterms:W3CDTF">2006-01-26T08:16:22Z</dcterms:created>
  <dcterms:modified xsi:type="dcterms:W3CDTF">2013-07-15T06:35:46Z</dcterms:modified>
  <cp:category/>
  <cp:version/>
  <cp:contentType/>
  <cp:contentStatus/>
</cp:coreProperties>
</file>