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2"/>
  </bookViews>
  <sheets>
    <sheet name="Использование" sheetId="1" r:id="rId1"/>
    <sheet name="Распределение" sheetId="2" r:id="rId2"/>
    <sheet name="Среднегод_площадь" sheetId="3" r:id="rId3"/>
  </sheets>
  <definedNames/>
  <calcPr fullCalcOnLoad="1"/>
</workbook>
</file>

<file path=xl/sharedStrings.xml><?xml version="1.0" encoding="utf-8"?>
<sst xmlns="http://schemas.openxmlformats.org/spreadsheetml/2006/main" count="101" uniqueCount="65">
  <si>
    <t>ТСЖ "Плодородное"</t>
  </si>
  <si>
    <t>СПРАВКА</t>
  </si>
  <si>
    <t>по статьям затрат Товарищества</t>
  </si>
  <si>
    <t>№ дома</t>
  </si>
  <si>
    <t>Статьи взносов</t>
  </si>
  <si>
    <t>начислено</t>
  </si>
  <si>
    <t>поступило</t>
  </si>
  <si>
    <t>использованы поступления</t>
  </si>
  <si>
    <t>Ремонт жилья</t>
  </si>
  <si>
    <t>Содержание жилья</t>
  </si>
  <si>
    <t>Управление</t>
  </si>
  <si>
    <t>Итого:</t>
  </si>
  <si>
    <t>долги (4-5)</t>
  </si>
  <si>
    <t>РАСЧЕТ</t>
  </si>
  <si>
    <t>распределения затрат по содержанию и управлению</t>
  </si>
  <si>
    <t>среднегодовой площади обслуживания по домам</t>
  </si>
  <si>
    <t>за период с 01.12.09 по 31.12.10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</si>
  <si>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</si>
  <si>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</si>
  <si>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</si>
  <si>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</si>
  <si>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</si>
  <si>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</si>
  <si>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</si>
  <si>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</si>
  <si>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</si>
  <si>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</si>
  <si>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</si>
  <si>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</si>
  <si>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Среднее</t>
  </si>
  <si>
    <t>Распределяемые затраты</t>
  </si>
  <si>
    <t>Содержание жилья:</t>
  </si>
  <si>
    <t>Сумма к распределению</t>
  </si>
  <si>
    <t>Зарплата ТехСл.</t>
  </si>
  <si>
    <t>Взносы с ФОТ</t>
  </si>
  <si>
    <t>Итого содержание:</t>
  </si>
  <si>
    <t>Управление:</t>
  </si>
  <si>
    <t>Зарплата АУП</t>
  </si>
  <si>
    <t>Итого управление:</t>
  </si>
  <si>
    <t>Ремонт жилья:</t>
  </si>
  <si>
    <t>Сети ВиК</t>
  </si>
  <si>
    <t>Электросети</t>
  </si>
  <si>
    <t>№ дома / площадь дома</t>
  </si>
  <si>
    <t>Всего по дому:</t>
  </si>
  <si>
    <t>Итого ремонт:</t>
  </si>
  <si>
    <t>Всего по ТСЖ</t>
  </si>
  <si>
    <t>Общий итог:</t>
  </si>
  <si>
    <t>об использовании целевого финансирования и остатках средств на лицевых счетах домов</t>
  </si>
  <si>
    <t>№ лиц сч</t>
  </si>
  <si>
    <t>Итого по ТСЖ</t>
  </si>
  <si>
    <t>период: 01.01.2011 - 31.12.2011</t>
  </si>
  <si>
    <t>январь 2011</t>
  </si>
  <si>
    <t>Амортизация ОС</t>
  </si>
  <si>
    <t>Проездные паспортиста</t>
  </si>
  <si>
    <t>ГСМ председателя</t>
  </si>
  <si>
    <t>ГСМ для триммера</t>
  </si>
  <si>
    <t>Хоз. Материалы</t>
  </si>
  <si>
    <t>Спецодежда</t>
  </si>
  <si>
    <t>Канцтовары, бланки</t>
  </si>
  <si>
    <t>Обслуж. оргтехники</t>
  </si>
  <si>
    <t>остаток на начало 2011 г.</t>
  </si>
  <si>
    <t>остаток (4+6-8) на конец 2011 г.</t>
  </si>
  <si>
    <t>Адресные расходы</t>
  </si>
  <si>
    <t>Комиссии банка, налог</t>
  </si>
  <si>
    <t>к итоговому собранию № 11 от 24.04.2012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</si>
</sst>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3" fontId="8" fillId="0" borderId="20" xfId="0" applyNumberFormat="1" applyFont="1" applyBorder="1" applyAlignment="1">
      <alignment/>
    </xf>
    <xf numFmtId="43" fontId="8" fillId="0" borderId="21" xfId="0" applyNumberFormat="1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0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0" fontId="9" fillId="0" borderId="14" xfId="0" applyFont="1" applyBorder="1" applyAlignment="1">
      <alignment/>
    </xf>
    <xf numFmtId="43" fontId="9" fillId="0" borderId="14" xfId="0" applyNumberFormat="1" applyFont="1" applyBorder="1" applyAlignment="1">
      <alignment/>
    </xf>
    <xf numFmtId="43" fontId="9" fillId="0" borderId="15" xfId="0" applyNumberFormat="1" applyFont="1" applyBorder="1" applyAlignment="1">
      <alignment/>
    </xf>
    <xf numFmtId="0" fontId="8" fillId="0" borderId="23" xfId="0" applyFont="1" applyBorder="1" applyAlignment="1">
      <alignment/>
    </xf>
    <xf numFmtId="43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43" fontId="8" fillId="0" borderId="24" xfId="0" applyNumberFormat="1" applyFont="1" applyBorder="1" applyAlignment="1">
      <alignment/>
    </xf>
    <xf numFmtId="43" fontId="8" fillId="0" borderId="2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3" fontId="8" fillId="0" borderId="20" xfId="0" applyNumberFormat="1" applyFon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43" fontId="9" fillId="0" borderId="14" xfId="0" applyNumberFormat="1" applyFont="1" applyFill="1" applyBorder="1" applyAlignment="1">
      <alignment/>
    </xf>
    <xf numFmtId="43" fontId="8" fillId="0" borderId="23" xfId="0" applyNumberFormat="1" applyFont="1" applyFill="1" applyBorder="1" applyAlignment="1">
      <alignment/>
    </xf>
    <xf numFmtId="43" fontId="8" fillId="0" borderId="2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8" fillId="0" borderId="24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43" fontId="8" fillId="0" borderId="17" xfId="0" applyNumberFormat="1" applyFont="1" applyBorder="1" applyAlignment="1">
      <alignment horizontal="center" vertical="center"/>
    </xf>
    <xf numFmtId="43" fontId="8" fillId="0" borderId="30" xfId="0" applyNumberFormat="1" applyFont="1" applyBorder="1" applyAlignment="1">
      <alignment horizontal="center" vertical="center"/>
    </xf>
    <xf numFmtId="43" fontId="9" fillId="0" borderId="19" xfId="0" applyNumberFormat="1" applyFont="1" applyBorder="1" applyAlignment="1">
      <alignment horizontal="center" vertical="center"/>
    </xf>
    <xf numFmtId="43" fontId="8" fillId="0" borderId="26" xfId="0" applyNumberFormat="1" applyFont="1" applyBorder="1" applyAlignment="1">
      <alignment/>
    </xf>
    <xf numFmtId="43" fontId="9" fillId="0" borderId="25" xfId="0" applyNumberFormat="1" applyFont="1" applyBorder="1" applyAlignment="1">
      <alignment/>
    </xf>
    <xf numFmtId="43" fontId="9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9" fillId="0" borderId="22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5.00390625" style="1" customWidth="1"/>
    <col min="2" max="2" width="3.00390625" style="1" customWidth="1"/>
    <col min="3" max="3" width="16.140625" style="1" customWidth="1"/>
    <col min="4" max="4" width="3.421875" style="1" customWidth="1"/>
    <col min="5" max="10" width="13.140625" style="1" customWidth="1"/>
    <col min="11" max="11" width="12.57421875" style="1" customWidth="1"/>
    <col min="12" max="16384" width="9.140625" style="1" customWidth="1"/>
  </cols>
  <sheetData>
    <row r="1" spans="2:10" ht="15.75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3" spans="2:10" ht="15.75">
      <c r="B3" s="95" t="s">
        <v>1</v>
      </c>
      <c r="C3" s="95"/>
      <c r="D3" s="95"/>
      <c r="E3" s="95"/>
      <c r="F3" s="95"/>
      <c r="G3" s="95"/>
      <c r="H3" s="95"/>
      <c r="I3" s="95"/>
      <c r="J3" s="95"/>
    </row>
    <row r="4" spans="2:10" ht="15.75">
      <c r="B4" s="96" t="s">
        <v>47</v>
      </c>
      <c r="C4" s="96"/>
      <c r="D4" s="96"/>
      <c r="E4" s="96"/>
      <c r="F4" s="96"/>
      <c r="G4" s="96"/>
      <c r="H4" s="96"/>
      <c r="I4" s="96"/>
      <c r="J4" s="96"/>
    </row>
    <row r="5" spans="2:10" ht="15.75">
      <c r="B5" s="96" t="s">
        <v>2</v>
      </c>
      <c r="C5" s="96"/>
      <c r="D5" s="96"/>
      <c r="E5" s="96"/>
      <c r="F5" s="96"/>
      <c r="G5" s="96"/>
      <c r="H5" s="96"/>
      <c r="I5" s="96"/>
      <c r="J5" s="96"/>
    </row>
    <row r="6" spans="2:10" ht="15.75">
      <c r="B6" s="2" t="s">
        <v>50</v>
      </c>
      <c r="F6" s="97" t="s">
        <v>64</v>
      </c>
      <c r="G6" s="97"/>
      <c r="H6" s="97"/>
      <c r="I6" s="97"/>
      <c r="J6" s="97"/>
    </row>
    <row r="7" ht="16.5" thickBot="1"/>
    <row r="8" spans="2:10" ht="48">
      <c r="B8" s="24" t="s">
        <v>3</v>
      </c>
      <c r="C8" s="25" t="s">
        <v>4</v>
      </c>
      <c r="D8" s="26" t="s">
        <v>48</v>
      </c>
      <c r="E8" s="26" t="s">
        <v>60</v>
      </c>
      <c r="F8" s="64" t="s">
        <v>5</v>
      </c>
      <c r="G8" s="25" t="s">
        <v>6</v>
      </c>
      <c r="H8" s="25" t="s">
        <v>12</v>
      </c>
      <c r="I8" s="72" t="s">
        <v>7</v>
      </c>
      <c r="J8" s="63" t="s">
        <v>61</v>
      </c>
    </row>
    <row r="9" spans="2:10" ht="16.5" thickBot="1">
      <c r="B9" s="30">
        <v>1</v>
      </c>
      <c r="C9" s="27">
        <v>2</v>
      </c>
      <c r="D9" s="27">
        <v>3</v>
      </c>
      <c r="E9" s="27">
        <v>4</v>
      </c>
      <c r="F9" s="65">
        <v>5</v>
      </c>
      <c r="G9" s="27">
        <v>6</v>
      </c>
      <c r="H9" s="27">
        <v>7</v>
      </c>
      <c r="I9" s="73">
        <v>8</v>
      </c>
      <c r="J9" s="28">
        <v>9</v>
      </c>
    </row>
    <row r="10" spans="2:10" ht="15.75">
      <c r="B10" s="90">
        <v>1</v>
      </c>
      <c r="C10" s="31" t="s">
        <v>8</v>
      </c>
      <c r="D10" s="87">
        <v>5600100</v>
      </c>
      <c r="E10" s="74">
        <v>27402.31</v>
      </c>
      <c r="F10" s="66">
        <v>39094.2</v>
      </c>
      <c r="G10" s="32">
        <v>38835.92</v>
      </c>
      <c r="H10" s="32">
        <f>F10-G10</f>
        <v>258.27999999999884</v>
      </c>
      <c r="I10" s="66">
        <f>Распределение!C35</f>
        <v>8996.469579188388</v>
      </c>
      <c r="J10" s="44">
        <f>E10+G10-I10</f>
        <v>57241.76042081161</v>
      </c>
    </row>
    <row r="11" spans="2:10" ht="15.75">
      <c r="B11" s="91"/>
      <c r="C11" s="34" t="s">
        <v>9</v>
      </c>
      <c r="D11" s="88"/>
      <c r="E11" s="75">
        <v>-7173.11</v>
      </c>
      <c r="F11" s="67">
        <v>56116.04</v>
      </c>
      <c r="G11" s="35">
        <v>56651.22</v>
      </c>
      <c r="H11" s="35">
        <f aca="true" t="shared" si="0" ref="H11:H33">F11-G11</f>
        <v>-535.1800000000003</v>
      </c>
      <c r="I11" s="67">
        <f>Распределение!C21</f>
        <v>42227.981066160224</v>
      </c>
      <c r="J11" s="36">
        <f>E11+G11-I11</f>
        <v>7250.128933839776</v>
      </c>
    </row>
    <row r="12" spans="2:10" ht="15.75">
      <c r="B12" s="91"/>
      <c r="C12" s="34" t="s">
        <v>10</v>
      </c>
      <c r="D12" s="88"/>
      <c r="E12" s="75">
        <v>-15560.04</v>
      </c>
      <c r="F12" s="67">
        <v>17375.62</v>
      </c>
      <c r="G12" s="35">
        <v>17195.6</v>
      </c>
      <c r="H12" s="35">
        <f t="shared" si="0"/>
        <v>180.02000000000044</v>
      </c>
      <c r="I12" s="67">
        <f>Распределение!C30</f>
        <v>27632.287047576854</v>
      </c>
      <c r="J12" s="36">
        <f>E12+G12-I12</f>
        <v>-25996.727047576856</v>
      </c>
    </row>
    <row r="13" spans="2:10" ht="16.5" thickBot="1">
      <c r="B13" s="92"/>
      <c r="C13" s="37" t="s">
        <v>11</v>
      </c>
      <c r="D13" s="89"/>
      <c r="E13" s="78">
        <f>SUM(E10:E12)</f>
        <v>4669.16</v>
      </c>
      <c r="F13" s="68">
        <f>SUM(F10:F12)</f>
        <v>112585.85999999999</v>
      </c>
      <c r="G13" s="38">
        <f>SUM(G10:G12)</f>
        <v>112682.73999999999</v>
      </c>
      <c r="H13" s="38">
        <f t="shared" si="0"/>
        <v>-96.88000000000466</v>
      </c>
      <c r="I13" s="68">
        <f>SUM(I10:I12)</f>
        <v>78856.73769292547</v>
      </c>
      <c r="J13" s="80">
        <f>E13+G13-I13</f>
        <v>38495.162307074526</v>
      </c>
    </row>
    <row r="14" spans="2:10" ht="15.75">
      <c r="B14" s="90">
        <v>2</v>
      </c>
      <c r="C14" s="31" t="s">
        <v>8</v>
      </c>
      <c r="D14" s="87">
        <v>5600200</v>
      </c>
      <c r="E14" s="76">
        <v>12218.12</v>
      </c>
      <c r="F14" s="66">
        <v>11281.16</v>
      </c>
      <c r="G14" s="32">
        <v>10202.26</v>
      </c>
      <c r="H14" s="32">
        <f t="shared" si="0"/>
        <v>1078.8999999999996</v>
      </c>
      <c r="I14" s="66">
        <f>Распределение!D35</f>
        <v>6010.797447500895</v>
      </c>
      <c r="J14" s="79">
        <f aca="true" t="shared" si="1" ref="J14:J33">E14+G14-I14</f>
        <v>16409.582552499105</v>
      </c>
    </row>
    <row r="15" spans="2:10" ht="15.75">
      <c r="B15" s="91"/>
      <c r="C15" s="34" t="s">
        <v>9</v>
      </c>
      <c r="D15" s="88"/>
      <c r="E15" s="75">
        <v>-7503.08</v>
      </c>
      <c r="F15" s="67">
        <v>26406.48</v>
      </c>
      <c r="G15" s="35">
        <v>23109.38</v>
      </c>
      <c r="H15" s="35">
        <f t="shared" si="0"/>
        <v>3297.0999999999985</v>
      </c>
      <c r="I15" s="67">
        <f>Распределение!D21</f>
        <v>20006.801001302494</v>
      </c>
      <c r="J15" s="36">
        <f t="shared" si="1"/>
        <v>-4400.501001302493</v>
      </c>
    </row>
    <row r="16" spans="2:10" ht="15.75">
      <c r="B16" s="91"/>
      <c r="C16" s="34" t="s">
        <v>10</v>
      </c>
      <c r="D16" s="88"/>
      <c r="E16" s="75">
        <v>-8495.75</v>
      </c>
      <c r="F16" s="67">
        <v>8175.36</v>
      </c>
      <c r="G16" s="35">
        <v>6986.69</v>
      </c>
      <c r="H16" s="35">
        <f t="shared" si="0"/>
        <v>1188.67</v>
      </c>
      <c r="I16" s="67">
        <f>Распределение!D30</f>
        <v>12995.377721623363</v>
      </c>
      <c r="J16" s="36">
        <f t="shared" si="1"/>
        <v>-14504.437721623362</v>
      </c>
    </row>
    <row r="17" spans="2:10" ht="16.5" thickBot="1">
      <c r="B17" s="92"/>
      <c r="C17" s="37" t="s">
        <v>11</v>
      </c>
      <c r="D17" s="89"/>
      <c r="E17" s="78">
        <f>SUM(E14:E16)</f>
        <v>-3780.709999999999</v>
      </c>
      <c r="F17" s="68">
        <f>SUM(F14:F16)</f>
        <v>45863</v>
      </c>
      <c r="G17" s="38">
        <f>SUM(G14:G16)</f>
        <v>40298.33</v>
      </c>
      <c r="H17" s="38">
        <f t="shared" si="0"/>
        <v>5564.669999999998</v>
      </c>
      <c r="I17" s="68">
        <f>SUM(I14:I16)</f>
        <v>39012.97617042675</v>
      </c>
      <c r="J17" s="80">
        <f t="shared" si="1"/>
        <v>-2495.3561704267486</v>
      </c>
    </row>
    <row r="18" spans="2:10" ht="15.75">
      <c r="B18" s="90">
        <v>5</v>
      </c>
      <c r="C18" s="31" t="s">
        <v>8</v>
      </c>
      <c r="D18" s="87">
        <v>5600300</v>
      </c>
      <c r="E18" s="76">
        <v>26913.3</v>
      </c>
      <c r="F18" s="66">
        <v>33000.3</v>
      </c>
      <c r="G18" s="32">
        <v>35529.4</v>
      </c>
      <c r="H18" s="32">
        <f t="shared" si="0"/>
        <v>-2529.0999999999985</v>
      </c>
      <c r="I18" s="66">
        <f>Распределение!E35</f>
        <v>9915.165950721135</v>
      </c>
      <c r="J18" s="79">
        <f t="shared" si="1"/>
        <v>52527.53404927886</v>
      </c>
    </row>
    <row r="19" spans="2:10" ht="15.75">
      <c r="B19" s="91"/>
      <c r="C19" s="34" t="s">
        <v>9</v>
      </c>
      <c r="D19" s="88"/>
      <c r="E19" s="75">
        <v>-21154.07</v>
      </c>
      <c r="F19" s="67">
        <v>49637.54</v>
      </c>
      <c r="G19" s="35">
        <v>51691.26</v>
      </c>
      <c r="H19" s="35">
        <f t="shared" si="0"/>
        <v>-2053.720000000001</v>
      </c>
      <c r="I19" s="67">
        <f>Распределение!E21</f>
        <v>46637.49921718367</v>
      </c>
      <c r="J19" s="36">
        <f t="shared" si="1"/>
        <v>-16100.309217183669</v>
      </c>
    </row>
    <row r="20" spans="2:10" ht="15.75">
      <c r="B20" s="91"/>
      <c r="C20" s="34" t="s">
        <v>10</v>
      </c>
      <c r="D20" s="88"/>
      <c r="E20" s="75">
        <v>-16066.82</v>
      </c>
      <c r="F20" s="67">
        <v>17347.2</v>
      </c>
      <c r="G20" s="35">
        <v>17151.83</v>
      </c>
      <c r="H20" s="35">
        <f t="shared" si="0"/>
        <v>195.36999999999898</v>
      </c>
      <c r="I20" s="67">
        <f>Распределение!E30</f>
        <v>27574.700646986174</v>
      </c>
      <c r="J20" s="36">
        <f t="shared" si="1"/>
        <v>-26489.69064698617</v>
      </c>
    </row>
    <row r="21" spans="2:10" ht="16.5" thickBot="1">
      <c r="B21" s="92"/>
      <c r="C21" s="37" t="s">
        <v>11</v>
      </c>
      <c r="D21" s="89"/>
      <c r="E21" s="78">
        <f>SUM(E18:E20)</f>
        <v>-10307.59</v>
      </c>
      <c r="F21" s="68">
        <f>SUM(F18:F20)</f>
        <v>99985.04</v>
      </c>
      <c r="G21" s="38">
        <f>SUM(G18:G20)</f>
        <v>104372.49</v>
      </c>
      <c r="H21" s="38">
        <f t="shared" si="0"/>
        <v>-4387.450000000012</v>
      </c>
      <c r="I21" s="68">
        <f>SUM(I18:I20)</f>
        <v>84127.36581489097</v>
      </c>
      <c r="J21" s="80">
        <f t="shared" si="1"/>
        <v>9937.534185109034</v>
      </c>
    </row>
    <row r="22" spans="2:10" ht="15.75">
      <c r="B22" s="90">
        <v>10</v>
      </c>
      <c r="C22" s="31" t="s">
        <v>8</v>
      </c>
      <c r="D22" s="87">
        <v>5600400</v>
      </c>
      <c r="E22" s="76">
        <v>2280.65</v>
      </c>
      <c r="F22" s="66">
        <v>22031.6</v>
      </c>
      <c r="G22" s="32">
        <v>18591.35</v>
      </c>
      <c r="H22" s="32">
        <f t="shared" si="0"/>
        <v>3440.25</v>
      </c>
      <c r="I22" s="66">
        <f>Распределение!F35</f>
        <v>19248.637771923088</v>
      </c>
      <c r="J22" s="79">
        <f t="shared" si="1"/>
        <v>1623.3622280769123</v>
      </c>
    </row>
    <row r="23" spans="2:10" ht="15.75">
      <c r="B23" s="91"/>
      <c r="C23" s="34" t="s">
        <v>9</v>
      </c>
      <c r="D23" s="88"/>
      <c r="E23" s="75">
        <v>-12310.58</v>
      </c>
      <c r="F23" s="67">
        <v>97930.92</v>
      </c>
      <c r="G23" s="35">
        <v>95548.14</v>
      </c>
      <c r="H23" s="35">
        <f t="shared" si="0"/>
        <v>2382.779999999999</v>
      </c>
      <c r="I23" s="67">
        <f>Распределение!F21</f>
        <v>74045.48711409535</v>
      </c>
      <c r="J23" s="36">
        <f t="shared" si="1"/>
        <v>9192.07288590465</v>
      </c>
    </row>
    <row r="24" spans="2:10" ht="15.75">
      <c r="B24" s="91"/>
      <c r="C24" s="34" t="s">
        <v>10</v>
      </c>
      <c r="D24" s="88"/>
      <c r="E24" s="75">
        <v>-25924.77</v>
      </c>
      <c r="F24" s="67">
        <v>30319.2</v>
      </c>
      <c r="G24" s="35">
        <v>28943.42</v>
      </c>
      <c r="H24" s="35">
        <f t="shared" si="0"/>
        <v>1375.7800000000025</v>
      </c>
      <c r="I24" s="67">
        <f>Распределение!F30</f>
        <v>48194.69885077148</v>
      </c>
      <c r="J24" s="36">
        <f t="shared" si="1"/>
        <v>-45176.048850771476</v>
      </c>
    </row>
    <row r="25" spans="2:10" ht="16.5" thickBot="1">
      <c r="B25" s="92"/>
      <c r="C25" s="37" t="s">
        <v>11</v>
      </c>
      <c r="D25" s="89"/>
      <c r="E25" s="78">
        <f>SUM(E22:E24)</f>
        <v>-35954.7</v>
      </c>
      <c r="F25" s="68">
        <f>SUM(F22:F24)</f>
        <v>150281.72</v>
      </c>
      <c r="G25" s="38">
        <f>SUM(G22:G24)</f>
        <v>143082.90999999997</v>
      </c>
      <c r="H25" s="38">
        <f t="shared" si="0"/>
        <v>7198.810000000027</v>
      </c>
      <c r="I25" s="68">
        <f>SUM(I22:I24)</f>
        <v>141488.8237367899</v>
      </c>
      <c r="J25" s="80">
        <f t="shared" si="1"/>
        <v>-34360.61373678992</v>
      </c>
    </row>
    <row r="26" spans="2:10" ht="15.75">
      <c r="B26" s="90">
        <v>11</v>
      </c>
      <c r="C26" s="31" t="s">
        <v>8</v>
      </c>
      <c r="D26" s="87">
        <v>5600500</v>
      </c>
      <c r="E26" s="76">
        <v>51501.03</v>
      </c>
      <c r="F26" s="66">
        <v>25742.65</v>
      </c>
      <c r="G26" s="32">
        <v>33941.51</v>
      </c>
      <c r="H26" s="32">
        <f t="shared" si="0"/>
        <v>-8198.86</v>
      </c>
      <c r="I26" s="66">
        <f>Распределение!G35</f>
        <v>12430.304041236252</v>
      </c>
      <c r="J26" s="79">
        <f t="shared" si="1"/>
        <v>73012.23595876376</v>
      </c>
    </row>
    <row r="27" spans="2:10" ht="15.75">
      <c r="B27" s="91"/>
      <c r="C27" s="34" t="s">
        <v>9</v>
      </c>
      <c r="D27" s="88"/>
      <c r="E27" s="75">
        <v>-14233.98</v>
      </c>
      <c r="F27" s="67">
        <v>106646.92</v>
      </c>
      <c r="G27" s="35">
        <v>107521.56</v>
      </c>
      <c r="H27" s="35">
        <f t="shared" si="0"/>
        <v>-874.6399999999994</v>
      </c>
      <c r="I27" s="67">
        <f>Распределение!G21</f>
        <v>81878.77711047763</v>
      </c>
      <c r="J27" s="36">
        <f t="shared" si="1"/>
        <v>11408.802889522369</v>
      </c>
    </row>
    <row r="28" spans="2:10" ht="15.75">
      <c r="B28" s="91"/>
      <c r="C28" s="40" t="s">
        <v>10</v>
      </c>
      <c r="D28" s="88"/>
      <c r="E28" s="75">
        <v>-32443.26</v>
      </c>
      <c r="F28" s="69">
        <v>33720.4</v>
      </c>
      <c r="G28" s="41">
        <v>32699.5</v>
      </c>
      <c r="H28" s="41">
        <f t="shared" si="0"/>
        <v>1020.9000000000015</v>
      </c>
      <c r="I28" s="69">
        <f>Распределение!G30</f>
        <v>53605.41605731915</v>
      </c>
      <c r="J28" s="36">
        <f t="shared" si="1"/>
        <v>-53349.17605731914</v>
      </c>
    </row>
    <row r="29" spans="2:10" ht="16.5" thickBot="1">
      <c r="B29" s="93"/>
      <c r="C29" s="37" t="s">
        <v>11</v>
      </c>
      <c r="D29" s="89"/>
      <c r="E29" s="78">
        <f>SUM(E26:E28)</f>
        <v>4823.7900000000045</v>
      </c>
      <c r="F29" s="68">
        <f>SUM(F26:F28)</f>
        <v>166109.97</v>
      </c>
      <c r="G29" s="38">
        <f>SUM(G26:G28)</f>
        <v>174162.57</v>
      </c>
      <c r="H29" s="38">
        <f t="shared" si="0"/>
        <v>-8052.600000000006</v>
      </c>
      <c r="I29" s="68">
        <f>SUM(I26:I28)</f>
        <v>147914.49720903303</v>
      </c>
      <c r="J29" s="80">
        <f t="shared" si="1"/>
        <v>31071.86279096699</v>
      </c>
    </row>
    <row r="30" spans="2:10" ht="15.75">
      <c r="B30" s="99">
        <v>12</v>
      </c>
      <c r="C30" s="42" t="s">
        <v>8</v>
      </c>
      <c r="D30" s="87">
        <v>5600600</v>
      </c>
      <c r="E30" s="77">
        <v>50496</v>
      </c>
      <c r="F30" s="70">
        <v>33812.99</v>
      </c>
      <c r="G30" s="43">
        <v>35621.46</v>
      </c>
      <c r="H30" s="43">
        <f t="shared" si="0"/>
        <v>-1808.4700000000012</v>
      </c>
      <c r="I30" s="70">
        <f>Распределение!H35</f>
        <v>18191.25520943024</v>
      </c>
      <c r="J30" s="79">
        <f t="shared" si="1"/>
        <v>67926.20479056975</v>
      </c>
    </row>
    <row r="31" spans="2:10" ht="15.75">
      <c r="B31" s="91"/>
      <c r="C31" s="34" t="s">
        <v>9</v>
      </c>
      <c r="D31" s="88"/>
      <c r="E31" s="75">
        <v>-12821.82</v>
      </c>
      <c r="F31" s="67">
        <v>99561.58</v>
      </c>
      <c r="G31" s="35">
        <v>93722.92</v>
      </c>
      <c r="H31" s="35">
        <f t="shared" si="0"/>
        <v>5838.6600000000035</v>
      </c>
      <c r="I31" s="67">
        <f>Распределение!H21</f>
        <v>76429.60449078062</v>
      </c>
      <c r="J31" s="36">
        <f t="shared" si="1"/>
        <v>4471.495509219385</v>
      </c>
    </row>
    <row r="32" spans="2:10" ht="15.75">
      <c r="B32" s="91"/>
      <c r="C32" s="34" t="s">
        <v>10</v>
      </c>
      <c r="D32" s="88"/>
      <c r="E32" s="75">
        <v>-29607.3</v>
      </c>
      <c r="F32" s="67">
        <v>30824</v>
      </c>
      <c r="G32" s="35">
        <v>28236.98</v>
      </c>
      <c r="H32" s="35">
        <f t="shared" si="0"/>
        <v>2587.0200000000004</v>
      </c>
      <c r="I32" s="67">
        <f>Распределение!H30</f>
        <v>48997.179675722975</v>
      </c>
      <c r="J32" s="36">
        <f t="shared" si="1"/>
        <v>-50367.499675722975</v>
      </c>
    </row>
    <row r="33" spans="2:10" ht="16.5" thickBot="1">
      <c r="B33" s="92"/>
      <c r="C33" s="37" t="s">
        <v>11</v>
      </c>
      <c r="D33" s="89"/>
      <c r="E33" s="78">
        <f>SUM(E30:E32)</f>
        <v>8066.880000000001</v>
      </c>
      <c r="F33" s="68">
        <f>SUM(F30:F32)</f>
        <v>164198.57</v>
      </c>
      <c r="G33" s="38">
        <f>SUM(G30:G32)</f>
        <v>157581.36000000002</v>
      </c>
      <c r="H33" s="38">
        <f t="shared" si="0"/>
        <v>6617.209999999992</v>
      </c>
      <c r="I33" s="68">
        <f>SUM(I30:I32)</f>
        <v>143618.03937593382</v>
      </c>
      <c r="J33" s="81">
        <f t="shared" si="1"/>
        <v>22030.2006240662</v>
      </c>
    </row>
    <row r="34" spans="2:10" ht="16.5" thickBot="1">
      <c r="B34" s="98" t="s">
        <v>45</v>
      </c>
      <c r="C34" s="98"/>
      <c r="D34" s="29"/>
      <c r="E34" s="29"/>
      <c r="F34" s="71"/>
      <c r="G34" s="29"/>
      <c r="H34" s="29"/>
      <c r="I34" s="71"/>
      <c r="J34" s="29"/>
    </row>
    <row r="35" spans="2:10" ht="15.75">
      <c r="B35" s="45"/>
      <c r="C35" s="31" t="s">
        <v>8</v>
      </c>
      <c r="D35" s="31"/>
      <c r="E35" s="32">
        <f>E10+E14+E18+E22+E26+E30</f>
        <v>170811.40999999997</v>
      </c>
      <c r="F35" s="66">
        <f aca="true" t="shared" si="2" ref="F35:I37">F10+F14+F18+F22+F26+F30</f>
        <v>164962.9</v>
      </c>
      <c r="G35" s="32">
        <f t="shared" si="2"/>
        <v>172721.9</v>
      </c>
      <c r="H35" s="32">
        <f t="shared" si="2"/>
        <v>-7759.000000000002</v>
      </c>
      <c r="I35" s="66">
        <f t="shared" si="2"/>
        <v>74792.63</v>
      </c>
      <c r="J35" s="33">
        <f>G35-I35</f>
        <v>97929.26999999999</v>
      </c>
    </row>
    <row r="36" spans="2:10" ht="15.75">
      <c r="B36" s="46"/>
      <c r="C36" s="34" t="s">
        <v>9</v>
      </c>
      <c r="D36" s="34"/>
      <c r="E36" s="35">
        <f>E11+E15+E19+E23+E27+E31</f>
        <v>-75196.63999999998</v>
      </c>
      <c r="F36" s="67">
        <f t="shared" si="2"/>
        <v>436299.48</v>
      </c>
      <c r="G36" s="35">
        <f t="shared" si="2"/>
        <v>428244.48</v>
      </c>
      <c r="H36" s="35">
        <f t="shared" si="2"/>
        <v>8055</v>
      </c>
      <c r="I36" s="67">
        <f t="shared" si="2"/>
        <v>341226.14999999997</v>
      </c>
      <c r="J36" s="36">
        <f>G36-I36</f>
        <v>87018.33000000002</v>
      </c>
    </row>
    <row r="37" spans="2:10" ht="15.75">
      <c r="B37" s="46"/>
      <c r="C37" s="34" t="s">
        <v>10</v>
      </c>
      <c r="D37" s="34"/>
      <c r="E37" s="35">
        <f>E12+E16+E20+E24+E28+E32</f>
        <v>-128097.94</v>
      </c>
      <c r="F37" s="67">
        <f t="shared" si="2"/>
        <v>137761.78</v>
      </c>
      <c r="G37" s="35">
        <f>G12+G16+G20+G24+G28+G32</f>
        <v>131214.02</v>
      </c>
      <c r="H37" s="35">
        <f t="shared" si="2"/>
        <v>6547.760000000004</v>
      </c>
      <c r="I37" s="67">
        <f>I12+I16+I20+I24+I28+I32</f>
        <v>218999.65999999997</v>
      </c>
      <c r="J37" s="36">
        <f>G37-I37</f>
        <v>-87785.63999999998</v>
      </c>
    </row>
    <row r="38" spans="2:10" ht="16.5" thickBot="1">
      <c r="B38" s="47"/>
      <c r="C38" s="37" t="s">
        <v>46</v>
      </c>
      <c r="D38" s="48"/>
      <c r="E38" s="38">
        <f aca="true" t="shared" si="3" ref="E38:J38">SUM(E35:E37)</f>
        <v>-32483.170000000013</v>
      </c>
      <c r="F38" s="68">
        <f t="shared" si="3"/>
        <v>739024.16</v>
      </c>
      <c r="G38" s="38">
        <f t="shared" si="3"/>
        <v>732180.4</v>
      </c>
      <c r="H38" s="38">
        <f t="shared" si="3"/>
        <v>6843.760000000002</v>
      </c>
      <c r="I38" s="68">
        <f t="shared" si="3"/>
        <v>635018.44</v>
      </c>
      <c r="J38" s="39">
        <f t="shared" si="3"/>
        <v>97161.96000000002</v>
      </c>
    </row>
  </sheetData>
  <sheetProtection/>
  <mergeCells count="18">
    <mergeCell ref="D30:D33"/>
    <mergeCell ref="B34:C34"/>
    <mergeCell ref="B30:B33"/>
    <mergeCell ref="B1:J1"/>
    <mergeCell ref="B3:J3"/>
    <mergeCell ref="B4:J4"/>
    <mergeCell ref="B5:J5"/>
    <mergeCell ref="D10:D13"/>
    <mergeCell ref="B10:B13"/>
    <mergeCell ref="F6:J6"/>
    <mergeCell ref="D14:D17"/>
    <mergeCell ref="B14:B17"/>
    <mergeCell ref="B18:B21"/>
    <mergeCell ref="B22:B25"/>
    <mergeCell ref="B26:B29"/>
    <mergeCell ref="D18:D21"/>
    <mergeCell ref="D22:D25"/>
    <mergeCell ref="D26:D29"/>
  </mergeCells>
  <printOptions/>
  <pageMargins left="0.25" right="0.25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K7" sqref="K7"/>
    </sheetView>
  </sheetViews>
  <sheetFormatPr defaultColWidth="9.140625" defaultRowHeight="15"/>
  <cols>
    <col min="1" max="1" width="23.28125" style="2" customWidth="1"/>
    <col min="2" max="2" width="15.28125" style="2" customWidth="1"/>
    <col min="3" max="3" width="12.421875" style="2" customWidth="1"/>
    <col min="4" max="4" width="12.00390625" style="2" customWidth="1"/>
    <col min="5" max="5" width="13.00390625" style="2" customWidth="1"/>
    <col min="6" max="6" width="13.28125" style="2" customWidth="1"/>
    <col min="7" max="7" width="12.7109375" style="2" customWidth="1"/>
    <col min="8" max="9" width="13.8515625" style="2" customWidth="1"/>
    <col min="10" max="16384" width="9.140625" style="2" customWidth="1"/>
  </cols>
  <sheetData>
    <row r="1" spans="1:9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ht="5.25" customHeight="1"/>
    <row r="3" spans="1:9" ht="15">
      <c r="A3" s="103" t="s">
        <v>13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3" t="s">
        <v>14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64</v>
      </c>
      <c r="B5" s="103"/>
      <c r="C5" s="103"/>
      <c r="D5" s="103"/>
      <c r="E5" s="103"/>
      <c r="F5" s="103"/>
      <c r="G5" s="103"/>
      <c r="H5" s="103"/>
      <c r="I5" s="103"/>
    </row>
    <row r="6" ht="5.25" customHeight="1" thickBot="1"/>
    <row r="7" spans="1:9" ht="15">
      <c r="A7" s="109" t="s">
        <v>30</v>
      </c>
      <c r="B7" s="107" t="s">
        <v>32</v>
      </c>
      <c r="C7" s="106" t="s">
        <v>42</v>
      </c>
      <c r="D7" s="106"/>
      <c r="E7" s="106"/>
      <c r="F7" s="106"/>
      <c r="G7" s="106"/>
      <c r="H7" s="106"/>
      <c r="I7" s="104" t="s">
        <v>11</v>
      </c>
    </row>
    <row r="8" spans="1:9" ht="15">
      <c r="A8" s="110"/>
      <c r="B8" s="108"/>
      <c r="C8" s="10">
        <v>1</v>
      </c>
      <c r="D8" s="10">
        <v>2</v>
      </c>
      <c r="E8" s="10">
        <v>5</v>
      </c>
      <c r="F8" s="10">
        <v>10</v>
      </c>
      <c r="G8" s="10">
        <v>11</v>
      </c>
      <c r="H8" s="10">
        <v>12</v>
      </c>
      <c r="I8" s="105"/>
    </row>
    <row r="9" spans="1:9" ht="15.75" thickBot="1">
      <c r="A9" s="16"/>
      <c r="B9" s="17"/>
      <c r="C9" s="18">
        <f>Среднегод_площадь!B23</f>
        <v>724.3666666666667</v>
      </c>
      <c r="D9" s="18">
        <f>Среднегод_площадь!C23</f>
        <v>340.63999999999993</v>
      </c>
      <c r="E9" s="18">
        <f>Среднегод_площадь!D23</f>
        <v>722.8000000000001</v>
      </c>
      <c r="F9" s="18">
        <f>Среднегод_площадь!E23</f>
        <v>1263.2999999999997</v>
      </c>
      <c r="G9" s="18">
        <f>Среднегод_площадь!F23</f>
        <v>1404.8166666666666</v>
      </c>
      <c r="H9" s="18">
        <f>Среднегод_площадь!G23</f>
        <v>1284.3333333333333</v>
      </c>
      <c r="I9" s="19">
        <f>SUM(C9:H9)</f>
        <v>5740.256666666666</v>
      </c>
    </row>
    <row r="10" spans="1:9" ht="15.75" thickBot="1">
      <c r="A10" s="111" t="s">
        <v>31</v>
      </c>
      <c r="B10" s="112"/>
      <c r="C10" s="112"/>
      <c r="D10" s="112"/>
      <c r="E10" s="112"/>
      <c r="F10" s="112"/>
      <c r="G10" s="112"/>
      <c r="H10" s="112"/>
      <c r="I10" s="113"/>
    </row>
    <row r="11" spans="1:9" ht="15">
      <c r="A11" s="15" t="s">
        <v>52</v>
      </c>
      <c r="B11" s="49">
        <v>2607.48</v>
      </c>
      <c r="C11" s="49">
        <f>B11/I9*C9</f>
        <v>329.03957186583415</v>
      </c>
      <c r="D11" s="49">
        <f>B11/I9*D9</f>
        <v>154.73384532747372</v>
      </c>
      <c r="E11" s="49">
        <f>B11/I9*E9</f>
        <v>328.3279221544682</v>
      </c>
      <c r="F11" s="49">
        <f>B11/I9*F9</f>
        <v>573.8470725757326</v>
      </c>
      <c r="G11" s="49">
        <f>B11/I9*G9</f>
        <v>638.1302395885899</v>
      </c>
      <c r="H11" s="49">
        <f>B11/I9*H9</f>
        <v>583.4013484879016</v>
      </c>
      <c r="I11" s="50">
        <f aca="true" t="shared" si="0" ref="I11:I18">SUM(C11:H11)</f>
        <v>2607.48</v>
      </c>
    </row>
    <row r="12" spans="1:9" ht="15">
      <c r="A12" s="13" t="s">
        <v>33</v>
      </c>
      <c r="B12" s="51">
        <v>193900.12</v>
      </c>
      <c r="C12" s="51">
        <f>B12/I9*C9</f>
        <v>24468.380378577727</v>
      </c>
      <c r="D12" s="51">
        <f>B12/I9*D9</f>
        <v>11506.477969939786</v>
      </c>
      <c r="E12" s="51">
        <f>B12/I9*E9</f>
        <v>24415.459947958196</v>
      </c>
      <c r="F12" s="51">
        <f>B12/I9*F9</f>
        <v>42673.00851169836</v>
      </c>
      <c r="G12" s="51">
        <f>B12/I9*G9</f>
        <v>47453.299749895035</v>
      </c>
      <c r="H12" s="51">
        <f>B12/I9*H9</f>
        <v>43383.49344193088</v>
      </c>
      <c r="I12" s="52">
        <f t="shared" si="0"/>
        <v>193900.12</v>
      </c>
    </row>
    <row r="13" spans="1:9" ht="15">
      <c r="A13" s="13" t="s">
        <v>34</v>
      </c>
      <c r="B13" s="51">
        <v>50801.83</v>
      </c>
      <c r="C13" s="51">
        <f>B13/I9*C9</f>
        <v>6410.715477472843</v>
      </c>
      <c r="D13" s="51">
        <f>B13/I9*D9</f>
        <v>3014.6971426713203</v>
      </c>
      <c r="E13" s="51">
        <f>B13/I9*E9</f>
        <v>6396.850325043539</v>
      </c>
      <c r="F13" s="51">
        <f>B13/I9*F9</f>
        <v>11180.327913153707</v>
      </c>
      <c r="G13" s="51">
        <f>B13/I9*G9</f>
        <v>12432.764182060384</v>
      </c>
      <c r="H13" s="51">
        <f>B13/I9*H9</f>
        <v>11366.474959598207</v>
      </c>
      <c r="I13" s="52">
        <f t="shared" si="0"/>
        <v>50801.83</v>
      </c>
    </row>
    <row r="14" spans="1:9" ht="15">
      <c r="A14" s="13" t="s">
        <v>53</v>
      </c>
      <c r="B14" s="51">
        <v>840</v>
      </c>
      <c r="C14" s="51">
        <f>B14/I9*C9</f>
        <v>106.00013820520222</v>
      </c>
      <c r="D14" s="51">
        <f>B14/I9*D9</f>
        <v>49.84752714309522</v>
      </c>
      <c r="E14" s="51">
        <f>B14/I9*E9</f>
        <v>105.77088016389513</v>
      </c>
      <c r="F14" s="51">
        <f>B14/I9*F9</f>
        <v>184.8649044148432</v>
      </c>
      <c r="G14" s="51">
        <f>B14/I9*G9</f>
        <v>205.57373450780656</v>
      </c>
      <c r="H14" s="51">
        <f>B14/I9*H9</f>
        <v>187.94281556515764</v>
      </c>
      <c r="I14" s="52">
        <f t="shared" si="0"/>
        <v>839.9999999999999</v>
      </c>
    </row>
    <row r="15" spans="1:9" ht="15">
      <c r="A15" s="13" t="s">
        <v>54</v>
      </c>
      <c r="B15" s="51">
        <v>2673.46</v>
      </c>
      <c r="C15" s="51">
        <f>B15/I9*C9</f>
        <v>337.36563034057133</v>
      </c>
      <c r="D15" s="51">
        <f>B15/I9*D9</f>
        <v>158.64924989997542</v>
      </c>
      <c r="E15" s="51">
        <f>B15/I9*E9</f>
        <v>336.6359729559132</v>
      </c>
      <c r="F15" s="51">
        <f>B15/I9*F9</f>
        <v>588.3677706629842</v>
      </c>
      <c r="G15" s="51">
        <f>B15/I9*G9</f>
        <v>654.2775669729054</v>
      </c>
      <c r="H15" s="51">
        <f>B15/I9*H9</f>
        <v>598.1638091676505</v>
      </c>
      <c r="I15" s="52">
        <f t="shared" si="0"/>
        <v>2673.46</v>
      </c>
    </row>
    <row r="16" spans="1:9" ht="15">
      <c r="A16" s="13" t="s">
        <v>55</v>
      </c>
      <c r="B16" s="51">
        <v>1449.08</v>
      </c>
      <c r="C16" s="51">
        <f>B16/I9*C9</f>
        <v>182.86033365523144</v>
      </c>
      <c r="D16" s="51">
        <f>B16/I9*D9</f>
        <v>85.9917317053767</v>
      </c>
      <c r="E16" s="51">
        <f>B16/I9*E9</f>
        <v>182.46484169987755</v>
      </c>
      <c r="F16" s="51">
        <f>B16/I9*F9</f>
        <v>318.90956629697735</v>
      </c>
      <c r="G16" s="51">
        <f>B16/I9*G9</f>
        <v>354.6342704768718</v>
      </c>
      <c r="H16" s="51">
        <f>B16/I9*H9</f>
        <v>324.21925616566506</v>
      </c>
      <c r="I16" s="52">
        <f t="shared" si="0"/>
        <v>1449.08</v>
      </c>
    </row>
    <row r="17" spans="1:9" ht="15">
      <c r="A17" s="13" t="s">
        <v>56</v>
      </c>
      <c r="B17" s="51">
        <v>544.9</v>
      </c>
      <c r="C17" s="51">
        <f>B17/I9*C9</f>
        <v>68.76128012858891</v>
      </c>
      <c r="D17" s="51">
        <f>B17/I9*D9</f>
        <v>32.335616119372126</v>
      </c>
      <c r="E17" s="51">
        <f>B17/I9*E9</f>
        <v>68.61256262060292</v>
      </c>
      <c r="F17" s="51">
        <f>B17/I9*F9</f>
        <v>119.92010287577149</v>
      </c>
      <c r="G17" s="51">
        <f>B17/I9*G9</f>
        <v>133.35372373012356</v>
      </c>
      <c r="H17" s="51">
        <f>B17/I9*H9</f>
        <v>121.91671452554095</v>
      </c>
      <c r="I17" s="52">
        <f t="shared" si="0"/>
        <v>544.8999999999999</v>
      </c>
    </row>
    <row r="18" spans="1:9" ht="15">
      <c r="A18" s="13" t="s">
        <v>57</v>
      </c>
      <c r="B18" s="51">
        <v>1300</v>
      </c>
      <c r="C18" s="51">
        <f>B18/I9*C9</f>
        <v>164.04783293662248</v>
      </c>
      <c r="D18" s="51">
        <f>B18/I9*D9</f>
        <v>77.14498248336164</v>
      </c>
      <c r="E18" s="51">
        <f>B18/I9*E9</f>
        <v>163.6930288250758</v>
      </c>
      <c r="F18" s="51">
        <f>B18/I9*F9</f>
        <v>286.10044730868594</v>
      </c>
      <c r="G18" s="51">
        <f>B18/I9*G9</f>
        <v>318.14982721446256</v>
      </c>
      <c r="H18" s="51">
        <f>B18/I9*H9</f>
        <v>290.8638812317916</v>
      </c>
      <c r="I18" s="52">
        <f t="shared" si="0"/>
        <v>1300</v>
      </c>
    </row>
    <row r="19" spans="1:9" ht="15">
      <c r="A19" s="60" t="s">
        <v>63</v>
      </c>
      <c r="B19" s="61">
        <v>35565.24</v>
      </c>
      <c r="C19" s="61">
        <f>B19/I9*C9</f>
        <v>4488.000422977602</v>
      </c>
      <c r="D19" s="61">
        <f>B19/I9*D9</f>
        <v>2110.522936012733</v>
      </c>
      <c r="E19" s="61">
        <f>B19/I9*E9</f>
        <v>4478.293735762107</v>
      </c>
      <c r="F19" s="61">
        <f>B19/I9*F9</f>
        <v>7827.100825108284</v>
      </c>
      <c r="G19" s="61">
        <f>B19/I9*G9</f>
        <v>8703.903816031456</v>
      </c>
      <c r="H19" s="61">
        <f>B19/I9*H9</f>
        <v>7957.418264107819</v>
      </c>
      <c r="I19" s="62">
        <f>SUM(C19:H19)</f>
        <v>35565.24</v>
      </c>
    </row>
    <row r="20" spans="1:9" ht="15">
      <c r="A20" s="82" t="s">
        <v>62</v>
      </c>
      <c r="B20" s="83">
        <v>51544.04</v>
      </c>
      <c r="C20" s="83">
        <v>5672.81</v>
      </c>
      <c r="D20" s="83">
        <v>2816.4</v>
      </c>
      <c r="E20" s="83">
        <v>10161.39</v>
      </c>
      <c r="F20" s="83">
        <v>10293.04</v>
      </c>
      <c r="G20" s="83">
        <v>10984.69</v>
      </c>
      <c r="H20" s="83">
        <v>11615.71</v>
      </c>
      <c r="I20" s="84">
        <f>SUM(C20:H20)</f>
        <v>51544.04</v>
      </c>
    </row>
    <row r="21" spans="1:9" ht="15.75" thickBot="1">
      <c r="A21" s="14" t="s">
        <v>35</v>
      </c>
      <c r="B21" s="53">
        <f aca="true" t="shared" si="1" ref="B21:I21">SUM(B11:B20)</f>
        <v>341226.14999999997</v>
      </c>
      <c r="C21" s="53">
        <f t="shared" si="1"/>
        <v>42227.981066160224</v>
      </c>
      <c r="D21" s="53">
        <f t="shared" si="1"/>
        <v>20006.801001302494</v>
      </c>
      <c r="E21" s="53">
        <f t="shared" si="1"/>
        <v>46637.49921718367</v>
      </c>
      <c r="F21" s="53">
        <f t="shared" si="1"/>
        <v>74045.48711409535</v>
      </c>
      <c r="G21" s="53">
        <f t="shared" si="1"/>
        <v>81878.77711047763</v>
      </c>
      <c r="H21" s="53">
        <f t="shared" si="1"/>
        <v>76429.60449078062</v>
      </c>
      <c r="I21" s="54">
        <f t="shared" si="1"/>
        <v>341226.14999999997</v>
      </c>
    </row>
    <row r="22" spans="1:9" ht="15.75" thickBot="1">
      <c r="A22" s="100" t="s">
        <v>36</v>
      </c>
      <c r="B22" s="101"/>
      <c r="C22" s="101"/>
      <c r="D22" s="101"/>
      <c r="E22" s="101"/>
      <c r="F22" s="101"/>
      <c r="G22" s="101"/>
      <c r="H22" s="101"/>
      <c r="I22" s="102"/>
    </row>
    <row r="23" spans="1:9" ht="15">
      <c r="A23" s="13" t="s">
        <v>37</v>
      </c>
      <c r="B23" s="51">
        <v>107523.88</v>
      </c>
      <c r="C23" s="51">
        <f>B23/I9*C9</f>
        <v>13568.50730995188</v>
      </c>
      <c r="D23" s="51">
        <f>B23/I9*D9</f>
        <v>6380.713722417754</v>
      </c>
      <c r="E23" s="51">
        <f>B23/I9*E9</f>
        <v>13539.161221710763</v>
      </c>
      <c r="F23" s="51">
        <f>B23/I9*F9</f>
        <v>23663.561664896515</v>
      </c>
      <c r="G23" s="51">
        <f>B23/I9*G9</f>
        <v>26314.38757186816</v>
      </c>
      <c r="H23" s="51">
        <f>B23/I9*H9</f>
        <v>24057.548509154934</v>
      </c>
      <c r="I23" s="52">
        <f aca="true" t="shared" si="2" ref="I23:I28">SUM(C23:H23)</f>
        <v>107523.88</v>
      </c>
    </row>
    <row r="24" spans="1:9" ht="15">
      <c r="A24" s="13" t="s">
        <v>34</v>
      </c>
      <c r="B24" s="51">
        <v>28171.26</v>
      </c>
      <c r="C24" s="51">
        <f>B24/I9*C9</f>
        <v>3554.9493493031964</v>
      </c>
      <c r="D24" s="51">
        <f>B24/I9*D9</f>
        <v>1671.7471994109437</v>
      </c>
      <c r="E24" s="51">
        <f>B24/I9*E9</f>
        <v>3547.2606732451572</v>
      </c>
      <c r="F24" s="51">
        <f>B24/I9*F9</f>
        <v>6199.853913268686</v>
      </c>
      <c r="G24" s="51">
        <f>B24/I9*G9</f>
        <v>6894.370385702846</v>
      </c>
      <c r="H24" s="51">
        <f>B24/I9*H9</f>
        <v>6303.0784790691705</v>
      </c>
      <c r="I24" s="52">
        <f t="shared" si="2"/>
        <v>28171.260000000002</v>
      </c>
    </row>
    <row r="25" spans="1:9" ht="15">
      <c r="A25" s="60" t="s">
        <v>54</v>
      </c>
      <c r="B25" s="61">
        <v>1739.98</v>
      </c>
      <c r="C25" s="61">
        <f>B25/I9*C9</f>
        <v>219.56919104081877</v>
      </c>
      <c r="D25" s="61">
        <f>B25/I9*D9</f>
        <v>103.25440509338432</v>
      </c>
      <c r="E25" s="61">
        <f>B25/I9*E9</f>
        <v>219.0943048423503</v>
      </c>
      <c r="F25" s="61">
        <f>B25/I9*F9</f>
        <v>382.9300433139749</v>
      </c>
      <c r="G25" s="61">
        <f>B25/I9*G9</f>
        <v>425.82641258201585</v>
      </c>
      <c r="H25" s="61">
        <f>B25/I9*H9</f>
        <v>389.305643127456</v>
      </c>
      <c r="I25" s="62">
        <f t="shared" si="2"/>
        <v>1739.9800000000002</v>
      </c>
    </row>
    <row r="26" spans="1:9" ht="15">
      <c r="A26" s="60" t="s">
        <v>58</v>
      </c>
      <c r="B26" s="61">
        <v>5633.54</v>
      </c>
      <c r="C26" s="61">
        <f>B26/I9*C9</f>
        <v>710.9000221244463</v>
      </c>
      <c r="D26" s="61">
        <f>B26/I9*D9</f>
        <v>334.3071881687055</v>
      </c>
      <c r="E26" s="61">
        <f>B26/I9*E9</f>
        <v>709.3624812363212</v>
      </c>
      <c r="F26" s="61">
        <f>B26/I9*F9</f>
        <v>1239.814087639519</v>
      </c>
      <c r="G26" s="61">
        <f>B26/I9*G9</f>
        <v>1378.6998289275102</v>
      </c>
      <c r="H26" s="61">
        <f>B26/I9*H9</f>
        <v>1260.456391903498</v>
      </c>
      <c r="I26" s="62">
        <f t="shared" si="2"/>
        <v>5633.54</v>
      </c>
    </row>
    <row r="27" spans="1:9" ht="15">
      <c r="A27" s="60" t="s">
        <v>59</v>
      </c>
      <c r="B27" s="61">
        <v>700</v>
      </c>
      <c r="C27" s="61">
        <f>B27/I9*C9</f>
        <v>88.33344850433518</v>
      </c>
      <c r="D27" s="61">
        <f>B27/I9*D9</f>
        <v>41.53960595257935</v>
      </c>
      <c r="E27" s="61">
        <f>B27/I9*E9</f>
        <v>88.14240013657927</v>
      </c>
      <c r="F27" s="61">
        <f>B27/I9*F9</f>
        <v>154.05408701236934</v>
      </c>
      <c r="G27" s="61">
        <f>B27/I9*G9</f>
        <v>171.31144542317213</v>
      </c>
      <c r="H27" s="61">
        <f>B27/I9*H9</f>
        <v>156.61901297096472</v>
      </c>
      <c r="I27" s="62">
        <f t="shared" si="2"/>
        <v>700</v>
      </c>
    </row>
    <row r="28" spans="1:9" ht="15">
      <c r="A28" s="60" t="s">
        <v>52</v>
      </c>
      <c r="B28" s="61">
        <v>12231</v>
      </c>
      <c r="C28" s="61">
        <f>B28/I9*C9</f>
        <v>1543.4377266521767</v>
      </c>
      <c r="D28" s="61">
        <f>B28/I9*D9</f>
        <v>725.8156005799972</v>
      </c>
      <c r="E28" s="61">
        <f>B28/I9*E9</f>
        <v>1540.0995658150016</v>
      </c>
      <c r="F28" s="61">
        <f>B28/I9*F9</f>
        <v>2691.7650546404134</v>
      </c>
      <c r="G28" s="61">
        <f>B28/I9*G9</f>
        <v>2993.300412815455</v>
      </c>
      <c r="H28" s="61">
        <f>B28/I9*H9</f>
        <v>2736.5816394969565</v>
      </c>
      <c r="I28" s="62">
        <f t="shared" si="2"/>
        <v>12231.000000000002</v>
      </c>
    </row>
    <row r="29" spans="1:9" ht="15">
      <c r="A29" s="82" t="s">
        <v>62</v>
      </c>
      <c r="B29" s="83">
        <v>63000</v>
      </c>
      <c r="C29" s="83">
        <v>7946.59</v>
      </c>
      <c r="D29" s="83">
        <v>3738</v>
      </c>
      <c r="E29" s="83">
        <v>7931.58</v>
      </c>
      <c r="F29" s="83">
        <v>13862.72</v>
      </c>
      <c r="G29" s="83">
        <v>15427.52</v>
      </c>
      <c r="H29" s="83">
        <v>14093.59</v>
      </c>
      <c r="I29" s="84">
        <f>SUM(C29:H29)</f>
        <v>63000</v>
      </c>
    </row>
    <row r="30" spans="1:9" ht="15.75" thickBot="1">
      <c r="A30" s="14" t="s">
        <v>38</v>
      </c>
      <c r="B30" s="53">
        <f aca="true" t="shared" si="3" ref="B30:I30">SUM(B23:B29)</f>
        <v>218999.66000000003</v>
      </c>
      <c r="C30" s="53">
        <f t="shared" si="3"/>
        <v>27632.287047576854</v>
      </c>
      <c r="D30" s="53">
        <f t="shared" si="3"/>
        <v>12995.377721623363</v>
      </c>
      <c r="E30" s="53">
        <f t="shared" si="3"/>
        <v>27574.700646986174</v>
      </c>
      <c r="F30" s="53">
        <f t="shared" si="3"/>
        <v>48194.69885077148</v>
      </c>
      <c r="G30" s="53">
        <f t="shared" si="3"/>
        <v>53605.41605731915</v>
      </c>
      <c r="H30" s="53">
        <f t="shared" si="3"/>
        <v>48997.179675722975</v>
      </c>
      <c r="I30" s="54">
        <f t="shared" si="3"/>
        <v>218999.66000000003</v>
      </c>
    </row>
    <row r="31" spans="1:9" ht="15.75" thickBot="1">
      <c r="A31" s="100" t="s">
        <v>39</v>
      </c>
      <c r="B31" s="101"/>
      <c r="C31" s="101"/>
      <c r="D31" s="101"/>
      <c r="E31" s="101"/>
      <c r="F31" s="101"/>
      <c r="G31" s="101"/>
      <c r="H31" s="101"/>
      <c r="I31" s="102"/>
    </row>
    <row r="32" spans="1:9" ht="15">
      <c r="A32" s="20" t="s">
        <v>40</v>
      </c>
      <c r="B32" s="21">
        <v>21652.53</v>
      </c>
      <c r="C32" s="55">
        <f>B32/I9*C9</f>
        <v>2732.346633919389</v>
      </c>
      <c r="D32" s="55">
        <f>B32/I9*D9</f>
        <v>1284.9108058234326</v>
      </c>
      <c r="E32" s="55">
        <f>B32/I9*E9</f>
        <v>2726.4370903275526</v>
      </c>
      <c r="F32" s="55">
        <f>B32/I9*F9</f>
        <v>4765.229629511339</v>
      </c>
      <c r="G32" s="55">
        <f>B32/I9*G9</f>
        <v>5299.037444812282</v>
      </c>
      <c r="H32" s="55">
        <f>B32/I9*H9</f>
        <v>4844.568395606003</v>
      </c>
      <c r="I32" s="56">
        <f>SUM(C32:H32)</f>
        <v>21652.53</v>
      </c>
    </row>
    <row r="33" spans="1:9" ht="15">
      <c r="A33" s="13" t="s">
        <v>41</v>
      </c>
      <c r="B33" s="11">
        <v>4008.72</v>
      </c>
      <c r="C33" s="51">
        <f>B33/I9*C9</f>
        <v>505.8629452689979</v>
      </c>
      <c r="D33" s="51">
        <f>B33/I9*D9</f>
        <v>237.8866416774627</v>
      </c>
      <c r="E33" s="51">
        <f>B33/I9*E9</f>
        <v>504.76886039358294</v>
      </c>
      <c r="F33" s="51">
        <f>B33/I9*F9</f>
        <v>882.2281424117504</v>
      </c>
      <c r="G33" s="51">
        <f>B33/I9*G9</f>
        <v>981.0565964239695</v>
      </c>
      <c r="H33" s="51">
        <f>B33/I9*H9</f>
        <v>896.9168138242367</v>
      </c>
      <c r="I33" s="52">
        <f>SUM(C33:H33)</f>
        <v>4008.7200000000003</v>
      </c>
    </row>
    <row r="34" spans="1:9" ht="15">
      <c r="A34" s="85" t="s">
        <v>62</v>
      </c>
      <c r="B34" s="12">
        <v>49131.38</v>
      </c>
      <c r="C34" s="57">
        <v>5758.26</v>
      </c>
      <c r="D34" s="57">
        <v>4488</v>
      </c>
      <c r="E34" s="57">
        <v>6683.96</v>
      </c>
      <c r="F34" s="57">
        <v>13601.18</v>
      </c>
      <c r="G34" s="57">
        <v>6150.21</v>
      </c>
      <c r="H34" s="57">
        <v>12449.77</v>
      </c>
      <c r="I34" s="86">
        <f>SUM(C34:H34)</f>
        <v>49131.380000000005</v>
      </c>
    </row>
    <row r="35" spans="1:9" ht="15">
      <c r="A35" s="85" t="s">
        <v>44</v>
      </c>
      <c r="B35" s="12">
        <f aca="true" t="shared" si="4" ref="B35:H35">SUM(B32:B34)</f>
        <v>74792.63</v>
      </c>
      <c r="C35" s="57">
        <f t="shared" si="4"/>
        <v>8996.469579188388</v>
      </c>
      <c r="D35" s="57">
        <f t="shared" si="4"/>
        <v>6010.797447500895</v>
      </c>
      <c r="E35" s="57">
        <f t="shared" si="4"/>
        <v>9915.165950721135</v>
      </c>
      <c r="F35" s="57">
        <f t="shared" si="4"/>
        <v>19248.637771923088</v>
      </c>
      <c r="G35" s="57">
        <f t="shared" si="4"/>
        <v>12430.304041236252</v>
      </c>
      <c r="H35" s="57">
        <f t="shared" si="4"/>
        <v>18191.25520943024</v>
      </c>
      <c r="I35" s="86">
        <f>SUM(C35:H35)</f>
        <v>74792.63</v>
      </c>
    </row>
    <row r="36" spans="1:9" ht="15.75" thickBot="1">
      <c r="A36" s="22" t="s">
        <v>43</v>
      </c>
      <c r="B36" s="23">
        <f aca="true" t="shared" si="5" ref="B36:I36">B21+B30+B35</f>
        <v>635018.4400000001</v>
      </c>
      <c r="C36" s="58">
        <f t="shared" si="5"/>
        <v>78856.73769292547</v>
      </c>
      <c r="D36" s="58">
        <f t="shared" si="5"/>
        <v>39012.97617042675</v>
      </c>
      <c r="E36" s="58">
        <f t="shared" si="5"/>
        <v>84127.36581489097</v>
      </c>
      <c r="F36" s="58">
        <f t="shared" si="5"/>
        <v>141488.82373678993</v>
      </c>
      <c r="G36" s="58">
        <f t="shared" si="5"/>
        <v>147914.49720903303</v>
      </c>
      <c r="H36" s="58">
        <f t="shared" si="5"/>
        <v>143618.03937593385</v>
      </c>
      <c r="I36" s="59">
        <f t="shared" si="5"/>
        <v>635018.4400000001</v>
      </c>
    </row>
    <row r="37" spans="2:9" ht="15">
      <c r="B37" s="9"/>
      <c r="C37" s="9"/>
      <c r="D37" s="9"/>
      <c r="E37" s="9"/>
      <c r="F37" s="9"/>
      <c r="G37" s="9"/>
      <c r="H37" s="9"/>
      <c r="I37" s="9"/>
    </row>
    <row r="38" spans="2:9" ht="15">
      <c r="B38" s="9"/>
      <c r="C38" s="9"/>
      <c r="D38" s="9"/>
      <c r="E38" s="9"/>
      <c r="F38" s="9"/>
      <c r="G38" s="9"/>
      <c r="H38" s="9"/>
      <c r="I38" s="9"/>
    </row>
    <row r="39" spans="2:9" ht="15">
      <c r="B39" s="9"/>
      <c r="C39" s="9"/>
      <c r="D39" s="9"/>
      <c r="E39" s="9"/>
      <c r="F39" s="9"/>
      <c r="G39" s="9"/>
      <c r="H39" s="9"/>
      <c r="I39" s="9"/>
    </row>
    <row r="40" spans="2:9" ht="15">
      <c r="B40" s="9"/>
      <c r="C40" s="9"/>
      <c r="D40" s="9"/>
      <c r="E40" s="9"/>
      <c r="F40" s="9"/>
      <c r="G40" s="9"/>
      <c r="H40" s="9"/>
      <c r="I40" s="9"/>
    </row>
  </sheetData>
  <sheetProtection/>
  <mergeCells count="11">
    <mergeCell ref="A22:I22"/>
    <mergeCell ref="A5:I5"/>
    <mergeCell ref="A31:I31"/>
    <mergeCell ref="I7:I8"/>
    <mergeCell ref="A1:I1"/>
    <mergeCell ref="A3:I3"/>
    <mergeCell ref="A4:I4"/>
    <mergeCell ref="C7:H7"/>
    <mergeCell ref="B7:B8"/>
    <mergeCell ref="A7:A8"/>
    <mergeCell ref="A10:I10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14.00390625" style="2" customWidth="1"/>
    <col min="2" max="7" width="10.7109375" style="2" customWidth="1"/>
    <col min="8" max="8" width="10.00390625" style="2" customWidth="1"/>
    <col min="9" max="16384" width="9.140625" style="2" customWidth="1"/>
  </cols>
  <sheetData>
    <row r="1" spans="1:8" ht="15">
      <c r="A1" s="114" t="s">
        <v>0</v>
      </c>
      <c r="B1" s="114"/>
      <c r="C1" s="114"/>
      <c r="D1" s="114"/>
      <c r="E1" s="114"/>
      <c r="F1" s="114"/>
      <c r="G1" s="114"/>
      <c r="H1" s="114"/>
    </row>
    <row r="3" spans="1:8" ht="15">
      <c r="A3" s="114" t="s">
        <v>13</v>
      </c>
      <c r="B3" s="114"/>
      <c r="C3" s="114"/>
      <c r="D3" s="114"/>
      <c r="E3" s="114"/>
      <c r="F3" s="114"/>
      <c r="G3" s="114"/>
      <c r="H3" s="114"/>
    </row>
    <row r="4" spans="1:8" ht="15">
      <c r="A4" s="114" t="s">
        <v>15</v>
      </c>
      <c r="B4" s="114"/>
      <c r="C4" s="114"/>
      <c r="D4" s="114"/>
      <c r="E4" s="114"/>
      <c r="F4" s="114"/>
      <c r="G4" s="114"/>
      <c r="H4" s="114"/>
    </row>
    <row r="5" spans="1:8" ht="15">
      <c r="A5" s="114" t="s">
        <v>16</v>
      </c>
      <c r="B5" s="114"/>
      <c r="C5" s="114"/>
      <c r="D5" s="114"/>
      <c r="E5" s="114"/>
      <c r="F5" s="114"/>
      <c r="G5" s="114"/>
      <c r="H5" s="114"/>
    </row>
    <row r="6" spans="1:8" ht="15">
      <c r="A6" s="114" t="s">
        <v>64</v>
      </c>
      <c r="B6" s="114"/>
      <c r="C6" s="114"/>
      <c r="D6" s="114"/>
      <c r="E6" s="114"/>
      <c r="F6" s="114"/>
      <c r="G6" s="114"/>
      <c r="H6" s="114"/>
    </row>
    <row r="8" spans="1:8" ht="15">
      <c r="A8" s="115" t="s">
        <v>17</v>
      </c>
      <c r="B8" s="115" t="s">
        <v>3</v>
      </c>
      <c r="C8" s="115"/>
      <c r="D8" s="115"/>
      <c r="E8" s="115"/>
      <c r="F8" s="115"/>
      <c r="G8" s="115"/>
      <c r="H8" s="108" t="s">
        <v>49</v>
      </c>
    </row>
    <row r="9" spans="1:8" ht="15">
      <c r="A9" s="115"/>
      <c r="B9" s="4">
        <v>1</v>
      </c>
      <c r="C9" s="4">
        <v>2</v>
      </c>
      <c r="D9" s="4">
        <v>5</v>
      </c>
      <c r="E9" s="4">
        <v>10</v>
      </c>
      <c r="F9" s="4">
        <v>11</v>
      </c>
      <c r="G9" s="4">
        <v>12</v>
      </c>
      <c r="H9" s="108"/>
    </row>
    <row r="10" spans="1:8" ht="15">
      <c r="A10" s="5" t="s">
        <v>51</v>
      </c>
      <c r="B10" s="6">
        <v>720.2</v>
      </c>
      <c r="C10" s="6">
        <v>340.64</v>
      </c>
      <c r="D10" s="6">
        <v>722.8</v>
      </c>
      <c r="E10" s="6">
        <v>1263.3</v>
      </c>
      <c r="F10" s="6">
        <v>1405.9</v>
      </c>
      <c r="G10" s="6">
        <v>1284.75</v>
      </c>
      <c r="H10" s="6">
        <f aca="true" t="shared" si="0" ref="H10:H22">SUM(B10:G10)</f>
        <v>5737.59</v>
      </c>
    </row>
    <row r="11" spans="1:8" ht="15">
      <c r="A11" s="5" t="s">
        <v>18</v>
      </c>
      <c r="B11" s="6">
        <v>720.2</v>
      </c>
      <c r="C11" s="6">
        <v>340.64</v>
      </c>
      <c r="D11" s="6">
        <v>722.8</v>
      </c>
      <c r="E11" s="6">
        <v>1263.3</v>
      </c>
      <c r="F11" s="6">
        <v>1405.9</v>
      </c>
      <c r="G11" s="6">
        <v>1284.75</v>
      </c>
      <c r="H11" s="6">
        <f t="shared" si="0"/>
        <v>5737.59</v>
      </c>
    </row>
    <row r="12" spans="1:8" ht="15">
      <c r="A12" s="5" t="s">
        <v>19</v>
      </c>
      <c r="B12" s="6">
        <v>725.2</v>
      </c>
      <c r="C12" s="6">
        <v>340.64</v>
      </c>
      <c r="D12" s="6">
        <v>722.8</v>
      </c>
      <c r="E12" s="6">
        <v>1263.3</v>
      </c>
      <c r="F12" s="6">
        <v>1405.9</v>
      </c>
      <c r="G12" s="6">
        <v>1284.25</v>
      </c>
      <c r="H12" s="6">
        <f t="shared" si="0"/>
        <v>5742.09</v>
      </c>
    </row>
    <row r="13" spans="1:8" ht="15">
      <c r="A13" s="5" t="s">
        <v>20</v>
      </c>
      <c r="B13" s="6">
        <v>725.2</v>
      </c>
      <c r="C13" s="6">
        <v>340.64</v>
      </c>
      <c r="D13" s="6">
        <v>722.8</v>
      </c>
      <c r="E13" s="6">
        <v>1263.3</v>
      </c>
      <c r="F13" s="6">
        <v>1405.9</v>
      </c>
      <c r="G13" s="6">
        <v>1284.25</v>
      </c>
      <c r="H13" s="6">
        <f t="shared" si="0"/>
        <v>5742.09</v>
      </c>
    </row>
    <row r="14" spans="1:8" ht="15">
      <c r="A14" s="5" t="s">
        <v>21</v>
      </c>
      <c r="B14" s="6">
        <v>725.2</v>
      </c>
      <c r="C14" s="6">
        <v>340.64</v>
      </c>
      <c r="D14" s="6">
        <v>722.8</v>
      </c>
      <c r="E14" s="6">
        <v>1263.3</v>
      </c>
      <c r="F14" s="6">
        <v>1405.9</v>
      </c>
      <c r="G14" s="6">
        <v>1284.25</v>
      </c>
      <c r="H14" s="6">
        <f t="shared" si="0"/>
        <v>5742.09</v>
      </c>
    </row>
    <row r="15" spans="1:8" ht="15">
      <c r="A15" s="5" t="s">
        <v>22</v>
      </c>
      <c r="B15" s="6">
        <v>725.2</v>
      </c>
      <c r="C15" s="6">
        <v>340.64</v>
      </c>
      <c r="D15" s="6">
        <v>722.8</v>
      </c>
      <c r="E15" s="6">
        <v>1263.3</v>
      </c>
      <c r="F15" s="6">
        <v>1405.9</v>
      </c>
      <c r="G15" s="6">
        <v>1284.25</v>
      </c>
      <c r="H15" s="6">
        <f t="shared" si="0"/>
        <v>5742.09</v>
      </c>
    </row>
    <row r="16" spans="1:8" ht="15">
      <c r="A16" s="5" t="s">
        <v>23</v>
      </c>
      <c r="B16" s="6">
        <v>725.2</v>
      </c>
      <c r="C16" s="6">
        <v>340.64</v>
      </c>
      <c r="D16" s="6">
        <v>722.8</v>
      </c>
      <c r="E16" s="6">
        <v>1263.3</v>
      </c>
      <c r="F16" s="6">
        <v>1405.9</v>
      </c>
      <c r="G16" s="6">
        <v>1284.25</v>
      </c>
      <c r="H16" s="6">
        <f t="shared" si="0"/>
        <v>5742.09</v>
      </c>
    </row>
    <row r="17" spans="1:8" ht="15">
      <c r="A17" s="5" t="s">
        <v>24</v>
      </c>
      <c r="B17" s="6">
        <v>725.2</v>
      </c>
      <c r="C17" s="6">
        <v>340.64</v>
      </c>
      <c r="D17" s="6">
        <v>722.8</v>
      </c>
      <c r="E17" s="6">
        <v>1263.3</v>
      </c>
      <c r="F17" s="6">
        <v>1406.7</v>
      </c>
      <c r="G17" s="6">
        <v>1284.25</v>
      </c>
      <c r="H17" s="6">
        <f t="shared" si="0"/>
        <v>5742.89</v>
      </c>
    </row>
    <row r="18" spans="1:8" ht="15">
      <c r="A18" s="5" t="s">
        <v>25</v>
      </c>
      <c r="B18" s="6">
        <v>725.2</v>
      </c>
      <c r="C18" s="6">
        <v>340.64</v>
      </c>
      <c r="D18" s="6">
        <v>722.8</v>
      </c>
      <c r="E18" s="6">
        <v>1263.3</v>
      </c>
      <c r="F18" s="6">
        <v>1404.3</v>
      </c>
      <c r="G18" s="6">
        <v>1284.25</v>
      </c>
      <c r="H18" s="6">
        <f t="shared" si="0"/>
        <v>5740.49</v>
      </c>
    </row>
    <row r="19" spans="1:8" ht="15">
      <c r="A19" s="5" t="s">
        <v>26</v>
      </c>
      <c r="B19" s="6">
        <v>725.2</v>
      </c>
      <c r="C19" s="6">
        <v>340.64</v>
      </c>
      <c r="D19" s="6">
        <v>722.8</v>
      </c>
      <c r="E19" s="6">
        <v>1263.3</v>
      </c>
      <c r="F19" s="6">
        <v>1406.7</v>
      </c>
      <c r="G19" s="6">
        <v>1284.25</v>
      </c>
      <c r="H19" s="6">
        <f t="shared" si="0"/>
        <v>5742.89</v>
      </c>
    </row>
    <row r="20" spans="1:8" ht="15">
      <c r="A20" s="5" t="s">
        <v>27</v>
      </c>
      <c r="B20" s="6">
        <v>725.2</v>
      </c>
      <c r="C20" s="6">
        <v>340.64</v>
      </c>
      <c r="D20" s="6">
        <v>722.8</v>
      </c>
      <c r="E20" s="6">
        <v>1263.3</v>
      </c>
      <c r="F20" s="6">
        <v>1399.4</v>
      </c>
      <c r="G20" s="6">
        <v>1284.25</v>
      </c>
      <c r="H20" s="6">
        <f t="shared" si="0"/>
        <v>5735.59</v>
      </c>
    </row>
    <row r="21" spans="1:8" ht="15">
      <c r="A21" s="5" t="s">
        <v>28</v>
      </c>
      <c r="B21" s="6">
        <v>725.2</v>
      </c>
      <c r="C21" s="6">
        <v>340.64</v>
      </c>
      <c r="D21" s="6">
        <v>722.8</v>
      </c>
      <c r="E21" s="6">
        <v>1263.3</v>
      </c>
      <c r="F21" s="6">
        <v>1399.4</v>
      </c>
      <c r="G21" s="6">
        <v>1284.25</v>
      </c>
      <c r="H21" s="6">
        <f t="shared" si="0"/>
        <v>5735.59</v>
      </c>
    </row>
    <row r="22" spans="1:8" ht="15">
      <c r="A22" s="5" t="s">
        <v>11</v>
      </c>
      <c r="B22" s="6">
        <f aca="true" t="shared" si="1" ref="B22:G22">SUM(B10:B21)</f>
        <v>8692.4</v>
      </c>
      <c r="C22" s="6">
        <f t="shared" si="1"/>
        <v>4087.679999999999</v>
      </c>
      <c r="D22" s="6">
        <f t="shared" si="1"/>
        <v>8673.6</v>
      </c>
      <c r="E22" s="6">
        <f t="shared" si="1"/>
        <v>15159.599999999997</v>
      </c>
      <c r="F22" s="6">
        <f t="shared" si="1"/>
        <v>16857.8</v>
      </c>
      <c r="G22" s="6">
        <f t="shared" si="1"/>
        <v>15412</v>
      </c>
      <c r="H22" s="6">
        <f t="shared" si="0"/>
        <v>68883.08</v>
      </c>
    </row>
    <row r="23" spans="1:8" ht="15">
      <c r="A23" s="7" t="s">
        <v>29</v>
      </c>
      <c r="B23" s="8">
        <f>B22/12</f>
        <v>724.3666666666667</v>
      </c>
      <c r="C23" s="8">
        <f aca="true" t="shared" si="2" ref="C23:H23">C22/12</f>
        <v>340.63999999999993</v>
      </c>
      <c r="D23" s="8">
        <f t="shared" si="2"/>
        <v>722.8000000000001</v>
      </c>
      <c r="E23" s="8">
        <f t="shared" si="2"/>
        <v>1263.2999999999997</v>
      </c>
      <c r="F23" s="8">
        <f t="shared" si="2"/>
        <v>1404.8166666666666</v>
      </c>
      <c r="G23" s="8">
        <f t="shared" si="2"/>
        <v>1284.3333333333333</v>
      </c>
      <c r="H23" s="8">
        <f t="shared" si="2"/>
        <v>5740.256666666667</v>
      </c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</sheetData>
  <sheetProtection/>
  <mergeCells count="8">
    <mergeCell ref="A3:H3"/>
    <mergeCell ref="A1:H1"/>
    <mergeCell ref="H8:H9"/>
    <mergeCell ref="A8:A9"/>
    <mergeCell ref="B8:G8"/>
    <mergeCell ref="A6:H6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e.nechepurenko</cp:lastModifiedBy>
  <cp:lastPrinted>2012-05-09T15:20:13Z</cp:lastPrinted>
  <dcterms:created xsi:type="dcterms:W3CDTF">2011-04-21T06:59:35Z</dcterms:created>
  <dcterms:modified xsi:type="dcterms:W3CDTF">2012-07-17T07:02:29Z</dcterms:modified>
  <cp:category/>
  <cp:version/>
  <cp:contentType/>
  <cp:contentStatus/>
</cp:coreProperties>
</file>