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Duma\Documents\!Решения Думы _7 созыв\4_\"/>
    </mc:Choice>
  </mc:AlternateContent>
  <xr:revisionPtr revIDLastSave="0" documentId="13_ncr:1_{225B1D45-EF49-4F2F-9A25-5DAEF5BB5C25}" xr6:coauthVersionLast="45" xr6:coauthVersionMax="45" xr10:uidLastSave="{00000000-0000-0000-0000-000000000000}"/>
  <bookViews>
    <workbookView xWindow="-120" yWindow="-120" windowWidth="29040" windowHeight="15990" xr2:uid="{00000000-000D-0000-FFFF-FFFF00000000}"/>
  </bookViews>
  <sheets>
    <sheet name="прил. 17" sheetId="4" r:id="rId1"/>
  </sheets>
  <definedNames>
    <definedName name="_xlnm._FilterDatabase" localSheetId="0" hidden="1">'прил. 17'!$A$16:$G$47</definedName>
    <definedName name="_xlnm.Print_Titles" localSheetId="0">'прил. 17'!$19:$19</definedName>
    <definedName name="_xlnm.Print_Area" localSheetId="0">'прил. 17'!$A$1:$H$47</definedName>
  </definedNames>
  <calcPr calcId="191029"/>
</workbook>
</file>

<file path=xl/calcChain.xml><?xml version="1.0" encoding="utf-8"?>
<calcChain xmlns="http://schemas.openxmlformats.org/spreadsheetml/2006/main">
  <c r="G30" i="4" l="1"/>
  <c r="F30" i="4"/>
  <c r="G40" i="4" l="1"/>
  <c r="F40" i="4"/>
  <c r="D29" i="4" l="1"/>
  <c r="G42" i="4"/>
  <c r="F42" i="4"/>
  <c r="E42" i="4"/>
  <c r="E40" i="4"/>
  <c r="E47" i="4" s="1"/>
  <c r="G41" i="4"/>
  <c r="F41" i="4"/>
  <c r="F47" i="4" s="1"/>
  <c r="E41" i="4"/>
  <c r="D21" i="4" l="1"/>
  <c r="D22" i="4"/>
  <c r="D23" i="4"/>
  <c r="D24" i="4"/>
  <c r="D25" i="4"/>
  <c r="D26" i="4"/>
  <c r="D27" i="4"/>
  <c r="D28" i="4"/>
  <c r="D45" i="4" l="1"/>
  <c r="D46" i="4"/>
  <c r="D44" i="4"/>
  <c r="G33" i="4" l="1"/>
  <c r="G47" i="4" s="1"/>
  <c r="D47" i="4" s="1"/>
  <c r="D35" i="4" l="1"/>
  <c r="D42" i="4"/>
  <c r="D41" i="4"/>
  <c r="D40" i="4"/>
  <c r="D34" i="4"/>
  <c r="D37" i="4"/>
  <c r="D36" i="4"/>
  <c r="D33" i="4"/>
  <c r="D43" i="4" l="1"/>
  <c r="D39" i="4"/>
  <c r="D38" i="4" l="1"/>
  <c r="D32" i="4"/>
  <c r="D31" i="4"/>
  <c r="D30" i="4"/>
  <c r="D20" i="4" l="1"/>
</calcChain>
</file>

<file path=xl/sharedStrings.xml><?xml version="1.0" encoding="utf-8"?>
<sst xmlns="http://schemas.openxmlformats.org/spreadsheetml/2006/main" count="82" uniqueCount="55">
  <si>
    <t>краевого бюджета</t>
  </si>
  <si>
    <t>местного бюджета</t>
  </si>
  <si>
    <t>(тыс. рублей)</t>
  </si>
  <si>
    <t>Код</t>
  </si>
  <si>
    <t>ПР</t>
  </si>
  <si>
    <t xml:space="preserve">РАСПРЕДЕЛЕНИЕ </t>
  </si>
  <si>
    <t>Сумма</t>
  </si>
  <si>
    <t>всего</t>
  </si>
  <si>
    <t>в том числе за счёт средств</t>
  </si>
  <si>
    <t xml:space="preserve">                                                      к решению городской Думы</t>
  </si>
  <si>
    <t xml:space="preserve">                                                      Краснодара</t>
  </si>
  <si>
    <t>0409</t>
  </si>
  <si>
    <t>федераль-ного бюджета</t>
  </si>
  <si>
    <t>0502</t>
  </si>
  <si>
    <t>0702</t>
  </si>
  <si>
    <t>ИТОГО</t>
  </si>
  <si>
    <t>«Начальная школа на 300 учащихся МБОУ гимназия № 92 по ул. Пионерская, 38 в                                        г. Краснодаре 2 этап: Строительство блока МБОУ на 300 мест с переходной галереей»</t>
  </si>
  <si>
    <t>«Обеспечение инженерными сетями земельных участков для индивидуального жилищного строительства или ведения личного подсобного хозяйства, предо-ставленных гражданам, имеющих трёх и более детей в х. Новом (Этап 1.4.2 водоснабжение)»</t>
  </si>
  <si>
    <t>1101</t>
  </si>
  <si>
    <t>0701</t>
  </si>
  <si>
    <t>«Проектирование и строительство детского сада в пос. Водники» (2 этап)»</t>
  </si>
  <si>
    <t>«Проектирование и строительство блока к МБОУ СОШ № 46 по ул. Гидростроителей, 20 в городе Краснодаре»</t>
  </si>
  <si>
    <t>«Общеобразовательная школа на 1100 мест по ул. Изобильной в г. Краснодаре» (2 этап)»</t>
  </si>
  <si>
    <t>«Газификация  жилой застройки в                                               пос. Белозёрный»</t>
  </si>
  <si>
    <t>«Блок начальных классов на 300 мест на территории МОУ гимназии № 87 по                                                                        ул. Бульварное кольцо, 9 в г. Краснодаре                                                    (2-й этап)»</t>
  </si>
  <si>
    <t>Наименование объекта</t>
  </si>
  <si>
    <t>».</t>
  </si>
  <si>
    <t xml:space="preserve">                                                      «ПРИЛОЖЕНИЕ № 22</t>
  </si>
  <si>
    <t xml:space="preserve">                                                      от 12.12.2019 № 89 п. 4</t>
  </si>
  <si>
    <t>«Обеспечение инженерными сетями земельных участков для индивидуального жилищного строительства или ведения личного подсобного хозяйства, предо-ставленных гражданам, имеющим трёх и более детей в х. Копанском (водоснаб-жение)»</t>
  </si>
  <si>
    <t>«Детское дошкольное учреждение на                                                        300 мест по ул. Героев-Разведчиков, Прикубанского района г. Краснодара»</t>
  </si>
  <si>
    <t>«Общеобразовательная школа на 1100 мест в пос. Знаменский – пос. Зеленопольский                                                                                                      в  г. Краснодаре. II этап»</t>
  </si>
  <si>
    <t>-</t>
  </si>
  <si>
    <t xml:space="preserve"> </t>
  </si>
  <si>
    <t>«Реконструкция подъездной дороги от автомобильной дороги г. Темрюк - г. Крас-нодар - г. Кропоткин - граница Ставрополь-ского края к х. Копанскому»</t>
  </si>
  <si>
    <t>«Строительство автомобильной дороги от Западного обхода города Краснодара до                                          ул. Средней в г. Краснодаре»</t>
  </si>
  <si>
    <t>«Реконструкция автомобильной дороги по ул. Сербской от ул. Феодосийской до                                                        ул. Белградской в пос. Пригородном в                                     г. Краснодаре»</t>
  </si>
  <si>
    <t>«Реконструкция автомобильной дороги по ул. Ратной Славы от ЖК «Прованс» до                                              ул. Тверской в г. Краснодаре»</t>
  </si>
  <si>
    <t>«Строительство автомобильной дороги по ул. 4-й проезд Тихорецкий от                                                          ул. Тихорецкая до ул. Лизы Чайкиной (включая строительство путепроводов через железнодорожные пути) в г. Краснодаре»</t>
  </si>
  <si>
    <t>«Проектирование и строительство до-школьной образовательной организации на 200 мест по ул. им. Калинина, 350/12 в Западном внутригородском округе города Краснодара»</t>
  </si>
  <si>
    <t>«Физкультурно-оздоровительный комплекс по ул. им. 70-летия Октября, 10/1                                                                              в г. Краснодаре»</t>
  </si>
  <si>
    <t xml:space="preserve">  </t>
  </si>
  <si>
    <t>«Реконструкция ул. Есенина от ул. Солнеч-ной до ул. Суздальской (включая ул. Куха-ренко от ул. Есенина до ул. Российской,                                                  ул. Шолохова) в г. Краснодаре»</t>
  </si>
  <si>
    <t>«Реконструкция автомобильной дороги по ул. Александровской от ул. Букетной до                              ул. Константиновской в пос. Плодородный-2 в г. Краснодаре»</t>
  </si>
  <si>
    <t>«Строительство автомобильной дороги по ул. Старокубанской от ул. Новой до                                ул. Воронежской (включая подъездную автомобильную дорогу к школе-интернату для одаренных детей «Наследие») в                                     г. Краснодаре»</t>
  </si>
  <si>
    <t>«Проектирование и строительство обще-образовательной школы на 1550 мест в                                         мкр. «Почтовый» г. Краснодар»</t>
  </si>
  <si>
    <t>«Общеобразовательная школа на 1875 мест по адресу: г. Краснодар, Прикубанский район внутригородской округ,                                                                              ул. Конгрессная»</t>
  </si>
  <si>
    <t>«Общеобразовательная организация на                                  1100 мест по ул. Красных Партизан, 1/4 в                                      г. Краснодаре»</t>
  </si>
  <si>
    <t>«Общеобразовательная организация на                              1100 мест в Прикубанском округе                                     г. Краснодара (1 этап)»</t>
  </si>
  <si>
    <t>«Общеобразовательная организация на                                   1100 мест в Прикубанском округе                              г. Краснодара» (2 ,3, 4 этапы)»</t>
  </si>
  <si>
    <t>«Реконструкция автомобильной дороги по ул. Есаульской от ул. Ростовское шоссе до ул. Российской, по ул. Алуштинской от                                               ул. Пригородной до ул. Михаила Ягодина, по ул. Жигуленко от ул. Михаила Ягодина до ул. Петра Метальникова, по ул. Янтарной от ул. Алуштинской до ул. Михаила Ягодина, по ул. Бульварной от ул. Янтарной до ул. Пригородной в г. Краснодаре»</t>
  </si>
  <si>
    <t>Строительство автомобильной дороги по                                      ул. Выездной от ул. Богатырской до                                          ул. им. Георгия Жукова, ул. им. Виктора Нарыкова от ул. им. Георгия Жукова до                                                   ул. им. Виктора Казанцева, ул. им. Геннадия Казаджиева от ул. им. Владимира Волкова до ул. им. Юрия Радоняка, ул. им. Анатолия Барабанова от ул. им. Владимира Волкова до ул. им. Виктора Нарыкова, ул. им. Вла-димира Волкова от ул. им. Геннадия Казаджиева до ул. им. Анатолия Барабанова, по ул. им. Георгия Жукова от ул. Выездной до ул. Центральной в г. Краснодаре</t>
  </si>
  <si>
    <t xml:space="preserve">                                                      ПРИЛОЖЕНИЕ № 17</t>
  </si>
  <si>
    <t xml:space="preserve">                                                      от 19.11.2020 № 4 п. 3</t>
  </si>
  <si>
    <t>бюджетных ассигнований на осуществление бюджетных инвестиций в форме капитальных вложений в объекты муниципальной собственности  муниципального образования город Краснодар и предоставление муниципальным бюджетным и автономным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 софинансирование капитальных вложений в которые осуществляется за счёт межбюджетных субсидий из краевого бюджета, по объектам на 2020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</si>
</sst>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 x14ac:knownFonts="1">
    <font>
      <sz val="11"/>
      <color theme="1"/>
      <name val="Calibri"/>
      <family val="2"/>
      <charset val="204"/>
      <scheme val="minor"/>
    </font>
    <font>
      <sz val="10"/>
      <name val="Arial"/>
      <family val="2"/>
      <charset val="204"/>
    </font>
    <font>
      <sz val="10"/>
      <name val="Arial"/>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2"/>
      <color theme="1"/>
      <name val="Times New Roman"/>
      <family val="1"/>
      <charset val="204"/>
    </font>
    <font>
      <sz val="12"/>
      <color theme="1"/>
      <name val="Calibri"/>
      <family val="2"/>
      <charset val="204"/>
      <scheme val="minor"/>
    </font>
    <font>
      <sz val="15"/>
      <color theme="1"/>
      <name val="Times New Roman"/>
      <family val="1"/>
      <charset val="204"/>
    </font>
    <font>
      <sz val="15"/>
      <color theme="1"/>
      <name val="Calibri"/>
      <family val="2"/>
      <charset val="204"/>
      <scheme val="minor"/>
    </font>
    <font>
      <sz val="12"/>
      <name val="Times New Roman"/>
      <family val="1"/>
      <charset val="204"/>
    </font>
    <font>
      <b/>
      <sz val="12"/>
      <color theme="1"/>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1" fillId="0" borderId="0"/>
    <xf numFmtId="0" fontId="2" fillId="0" borderId="0"/>
  </cellStyleXfs>
  <cellXfs count="63">
    <xf numFmtId="0" fontId="0" fillId="0" borderId="0" xfId="0"/>
    <xf numFmtId="0" fontId="3" fillId="0" borderId="0" xfId="0" applyFont="1"/>
    <xf numFmtId="0" fontId="3" fillId="0" borderId="0" xfId="0" applyFont="1" applyAlignment="1">
      <alignment wrapText="1"/>
    </xf>
    <xf numFmtId="49" fontId="3" fillId="0" borderId="0" xfId="0" applyNumberFormat="1" applyFont="1" applyAlignment="1">
      <alignment horizontal="center" wrapText="1"/>
    </xf>
    <xf numFmtId="0" fontId="3" fillId="0" borderId="0" xfId="0" applyFont="1" applyFill="1"/>
    <xf numFmtId="49" fontId="3" fillId="0" borderId="0" xfId="0" applyNumberFormat="1" applyFont="1" applyFill="1" applyAlignment="1">
      <alignment horizontal="center" wrapText="1"/>
    </xf>
    <xf numFmtId="0" fontId="3" fillId="0" borderId="0" xfId="0" applyFont="1" applyFill="1" applyAlignment="1">
      <alignment wrapText="1"/>
    </xf>
    <xf numFmtId="164" fontId="3" fillId="0" borderId="0" xfId="0" applyNumberFormat="1" applyFont="1" applyFill="1" applyAlignment="1">
      <alignment horizontal="center" wrapText="1"/>
    </xf>
    <xf numFmtId="0" fontId="3"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wrapText="1"/>
    </xf>
    <xf numFmtId="0" fontId="6" fillId="0" borderId="0" xfId="0" applyFont="1"/>
    <xf numFmtId="0" fontId="6" fillId="0" borderId="0" xfId="0" applyFont="1" applyFill="1"/>
    <xf numFmtId="49" fontId="6" fillId="0" borderId="0" xfId="0" applyNumberFormat="1" applyFont="1" applyFill="1" applyAlignment="1">
      <alignment horizontal="center" wrapText="1"/>
    </xf>
    <xf numFmtId="0" fontId="6" fillId="0" borderId="0" xfId="0" applyFont="1" applyFill="1" applyAlignment="1">
      <alignment wrapText="1"/>
    </xf>
    <xf numFmtId="164" fontId="6" fillId="0" borderId="0" xfId="0" applyNumberFormat="1" applyFont="1" applyFill="1" applyAlignment="1">
      <alignment horizontal="center" wrapText="1"/>
    </xf>
    <xf numFmtId="49" fontId="6" fillId="0" borderId="1" xfId="0" applyNumberFormat="1" applyFont="1" applyFill="1" applyBorder="1" applyAlignment="1">
      <alignment horizontal="center" vertical="top" wrapText="1"/>
    </xf>
    <xf numFmtId="165" fontId="10" fillId="0" borderId="1" xfId="0" applyNumberFormat="1" applyFont="1" applyFill="1" applyBorder="1" applyAlignment="1">
      <alignment wrapText="1"/>
    </xf>
    <xf numFmtId="0" fontId="10" fillId="0" borderId="0" xfId="0" applyFont="1" applyFill="1"/>
    <xf numFmtId="0" fontId="6" fillId="0" borderId="1" xfId="0" applyFont="1" applyFill="1" applyBorder="1" applyAlignment="1">
      <alignment horizontal="justify" wrapText="1"/>
    </xf>
    <xf numFmtId="0" fontId="3" fillId="0" borderId="0" xfId="0" applyFont="1" applyAlignment="1">
      <alignment horizontal="center" wrapText="1"/>
    </xf>
    <xf numFmtId="0" fontId="6" fillId="0" borderId="0" xfId="0" applyFont="1" applyAlignment="1">
      <alignment vertical="center"/>
    </xf>
    <xf numFmtId="49" fontId="10" fillId="0" borderId="1" xfId="0" applyNumberFormat="1" applyFont="1" applyFill="1" applyBorder="1" applyAlignment="1">
      <alignment horizontal="center" vertical="top" wrapText="1"/>
    </xf>
    <xf numFmtId="0" fontId="10" fillId="0" borderId="1" xfId="0" applyFont="1" applyFill="1" applyBorder="1" applyAlignment="1">
      <alignment horizontal="justify" wrapText="1"/>
    </xf>
    <xf numFmtId="0" fontId="4"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3" fillId="0" borderId="0" xfId="0" applyFont="1" applyAlignment="1">
      <alignment horizontal="center" wrapText="1"/>
    </xf>
    <xf numFmtId="165" fontId="10" fillId="0" borderId="1" xfId="0" applyNumberFormat="1" applyFont="1" applyFill="1" applyBorder="1" applyAlignment="1">
      <alignment horizontal="center" wrapText="1"/>
    </xf>
    <xf numFmtId="0" fontId="6" fillId="0" borderId="0" xfId="0" applyFont="1" applyAlignment="1">
      <alignment horizontal="center" wrapText="1"/>
    </xf>
    <xf numFmtId="0" fontId="3" fillId="0" borderId="0" xfId="0" applyFont="1" applyFill="1" applyAlignment="1">
      <alignment horizontal="center" wrapText="1"/>
    </xf>
    <xf numFmtId="0" fontId="6" fillId="0" borderId="2" xfId="0" applyFont="1" applyFill="1" applyBorder="1" applyAlignment="1">
      <alignment horizontal="center" vertical="top" wrapText="1"/>
    </xf>
    <xf numFmtId="165" fontId="10" fillId="0" borderId="3" xfId="0" applyNumberFormat="1" applyFont="1" applyFill="1" applyBorder="1" applyAlignment="1">
      <alignment wrapText="1"/>
    </xf>
    <xf numFmtId="0" fontId="10" fillId="0" borderId="2" xfId="0" applyFont="1" applyFill="1" applyBorder="1" applyAlignment="1">
      <alignment horizontal="center" vertical="top" wrapText="1"/>
    </xf>
    <xf numFmtId="0" fontId="6" fillId="0" borderId="4" xfId="0" applyFont="1" applyFill="1" applyBorder="1" applyAlignment="1">
      <alignment horizontal="center" vertical="top" wrapText="1"/>
    </xf>
    <xf numFmtId="49" fontId="6" fillId="0" borderId="5" xfId="0" applyNumberFormat="1" applyFont="1" applyFill="1" applyBorder="1" applyAlignment="1">
      <alignment horizontal="center" vertical="top" wrapText="1"/>
    </xf>
    <xf numFmtId="0" fontId="11" fillId="0" borderId="5" xfId="0" applyFont="1" applyFill="1" applyBorder="1" applyAlignment="1">
      <alignment horizontal="justify" vertical="center" wrapText="1"/>
    </xf>
    <xf numFmtId="165" fontId="12" fillId="0" borderId="5" xfId="0" applyNumberFormat="1" applyFont="1" applyFill="1" applyBorder="1" applyAlignment="1">
      <alignment horizontal="center" wrapText="1"/>
    </xf>
    <xf numFmtId="165" fontId="12" fillId="0" borderId="5" xfId="0" applyNumberFormat="1" applyFont="1" applyFill="1" applyBorder="1" applyAlignment="1">
      <alignment wrapText="1"/>
    </xf>
    <xf numFmtId="0" fontId="6" fillId="0" borderId="6" xfId="0" applyFont="1" applyBorder="1" applyAlignment="1">
      <alignment horizontal="center" vertical="center" wrapText="1"/>
    </xf>
    <xf numFmtId="0" fontId="6" fillId="0" borderId="1" xfId="0" applyFont="1" applyFill="1" applyBorder="1" applyAlignment="1">
      <alignment horizontal="justify" vertical="center" wrapText="1"/>
    </xf>
    <xf numFmtId="0" fontId="6" fillId="0" borderId="7" xfId="0" applyFont="1" applyFill="1" applyBorder="1" applyAlignment="1">
      <alignment horizontal="center" vertical="top" wrapText="1"/>
    </xf>
    <xf numFmtId="49" fontId="10" fillId="0" borderId="8" xfId="0" applyNumberFormat="1" applyFont="1" applyFill="1" applyBorder="1" applyAlignment="1">
      <alignment horizontal="center" vertical="top" wrapText="1"/>
    </xf>
    <xf numFmtId="0" fontId="10" fillId="0" borderId="8" xfId="0" applyFont="1" applyFill="1" applyBorder="1" applyAlignment="1">
      <alignment horizontal="justify" wrapText="1"/>
    </xf>
    <xf numFmtId="165" fontId="10" fillId="0" borderId="8" xfId="0" applyNumberFormat="1" applyFont="1" applyFill="1" applyBorder="1" applyAlignment="1">
      <alignment wrapText="1"/>
    </xf>
    <xf numFmtId="165" fontId="10" fillId="0" borderId="8" xfId="0" applyNumberFormat="1" applyFont="1" applyFill="1" applyBorder="1" applyAlignment="1">
      <alignment horizontal="center" wrapText="1"/>
    </xf>
    <xf numFmtId="165" fontId="10" fillId="0" borderId="9" xfId="0" applyNumberFormat="1" applyFont="1" applyFill="1" applyBorder="1" applyAlignment="1">
      <alignment wrapText="1"/>
    </xf>
    <xf numFmtId="165" fontId="12" fillId="0" borderId="10" xfId="0" applyNumberFormat="1" applyFont="1" applyFill="1" applyBorder="1" applyAlignment="1">
      <alignment horizontal="center" wrapText="1"/>
    </xf>
    <xf numFmtId="0" fontId="6" fillId="2" borderId="2" xfId="0"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0" fontId="6" fillId="2" borderId="1" xfId="0" applyFont="1" applyFill="1" applyBorder="1" applyAlignment="1">
      <alignment horizontal="justify" wrapText="1"/>
    </xf>
    <xf numFmtId="165" fontId="10" fillId="2" borderId="1" xfId="0" applyNumberFormat="1" applyFont="1" applyFill="1" applyBorder="1" applyAlignment="1">
      <alignment wrapText="1"/>
    </xf>
    <xf numFmtId="165" fontId="10" fillId="2" borderId="1" xfId="0" applyNumberFormat="1" applyFont="1" applyFill="1" applyBorder="1" applyAlignment="1">
      <alignment horizontal="center" wrapText="1"/>
    </xf>
    <xf numFmtId="165" fontId="10" fillId="2" borderId="3" xfId="0" applyNumberFormat="1" applyFont="1" applyFill="1" applyBorder="1" applyAlignment="1">
      <alignment wrapText="1"/>
    </xf>
    <xf numFmtId="0" fontId="6" fillId="2" borderId="0" xfId="0" applyFont="1" applyFill="1"/>
    <xf numFmtId="0" fontId="6" fillId="0" borderId="0" xfId="0" applyFont="1" applyBorder="1" applyAlignment="1">
      <alignment horizontal="right" wrapText="1"/>
    </xf>
    <xf numFmtId="0" fontId="8" fillId="0" borderId="0" xfId="0" applyFont="1" applyAlignment="1">
      <alignment horizontal="center" wrapText="1"/>
    </xf>
    <xf numFmtId="0" fontId="9" fillId="0" borderId="0" xfId="0" applyFont="1" applyAlignment="1">
      <alignment horizontal="center" wrapText="1"/>
    </xf>
    <xf numFmtId="0" fontId="4" fillId="0" borderId="0" xfId="0" applyFont="1" applyAlignment="1">
      <alignment horizontal="center" wrapText="1"/>
    </xf>
    <xf numFmtId="0" fontId="3" fillId="0" borderId="0" xfId="0" applyFont="1" applyAlignment="1">
      <alignment horizontal="center" wrapText="1"/>
    </xf>
    <xf numFmtId="0" fontId="6" fillId="0" borderId="6" xfId="0" applyFont="1" applyBorder="1" applyAlignment="1">
      <alignment horizontal="center" wrapText="1"/>
    </xf>
    <xf numFmtId="0" fontId="6" fillId="0" borderId="6" xfId="0" applyFont="1" applyBorder="1" applyAlignment="1">
      <alignment horizontal="center" vertical="center" wrapText="1"/>
    </xf>
    <xf numFmtId="0" fontId="7" fillId="0" borderId="6" xfId="0" applyFont="1" applyBorder="1" applyAlignment="1">
      <alignment horizontal="center" wrapText="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W99"/>
  <sheetViews>
    <sheetView tabSelected="1" view="pageBreakPreview" zoomScaleNormal="100" zoomScaleSheetLayoutView="100" workbookViewId="0">
      <selection activeCell="D11" sqref="D11"/>
    </sheetView>
  </sheetViews>
  <sheetFormatPr defaultRowHeight="18.75" x14ac:dyDescent="0.3"/>
  <cols>
    <col min="1" max="1" width="5.7109375" style="2" customWidth="1"/>
    <col min="2" max="2" width="6.28515625" style="2" customWidth="1"/>
    <col min="3" max="3" width="42.140625" style="2" customWidth="1"/>
    <col min="4" max="4" width="11.5703125" style="2" customWidth="1"/>
    <col min="5" max="5" width="9.85546875" style="27" customWidth="1"/>
    <col min="6" max="6" width="11.85546875" style="2" bestFit="1" customWidth="1"/>
    <col min="7" max="7" width="10.42578125" style="2" customWidth="1"/>
    <col min="8" max="8" width="2.85546875" style="1" customWidth="1"/>
    <col min="9" max="16384" width="9.140625" style="1"/>
  </cols>
  <sheetData>
    <row r="1" spans="1:231" ht="19.5" x14ac:dyDescent="0.3">
      <c r="C1" s="56" t="s">
        <v>52</v>
      </c>
      <c r="D1" s="57"/>
      <c r="E1" s="57"/>
      <c r="F1" s="57"/>
      <c r="G1" s="57"/>
    </row>
    <row r="2" spans="1:231" ht="19.5" x14ac:dyDescent="0.3">
      <c r="C2" s="56" t="s">
        <v>9</v>
      </c>
      <c r="D2" s="57"/>
      <c r="E2" s="57"/>
      <c r="F2" s="57"/>
      <c r="G2" s="57"/>
    </row>
    <row r="3" spans="1:231" ht="19.5" x14ac:dyDescent="0.3">
      <c r="C3" s="56" t="s">
        <v>10</v>
      </c>
      <c r="D3" s="57"/>
      <c r="E3" s="57"/>
      <c r="F3" s="57"/>
      <c r="G3" s="57"/>
    </row>
    <row r="4" spans="1:231" ht="18.75" customHeight="1" x14ac:dyDescent="0.3">
      <c r="C4" s="56" t="s">
        <v>53</v>
      </c>
      <c r="D4" s="57"/>
      <c r="E4" s="57"/>
      <c r="F4" s="57"/>
      <c r="G4" s="57"/>
    </row>
    <row r="5" spans="1:231" ht="18.75" customHeight="1" x14ac:dyDescent="0.3">
      <c r="C5" s="8"/>
      <c r="D5" s="9"/>
      <c r="E5" s="9"/>
      <c r="F5" s="9"/>
      <c r="G5" s="9"/>
    </row>
    <row r="6" spans="1:231" ht="27" customHeight="1" x14ac:dyDescent="0.3">
      <c r="C6" s="56" t="s">
        <v>27</v>
      </c>
      <c r="D6" s="57"/>
      <c r="E6" s="57"/>
      <c r="F6" s="57"/>
      <c r="G6" s="57"/>
    </row>
    <row r="7" spans="1:231" ht="22.5" customHeight="1" x14ac:dyDescent="0.3">
      <c r="C7" s="56" t="s">
        <v>9</v>
      </c>
      <c r="D7" s="57"/>
      <c r="E7" s="57"/>
      <c r="F7" s="57"/>
      <c r="G7" s="57"/>
    </row>
    <row r="8" spans="1:231" ht="22.5" customHeight="1" x14ac:dyDescent="0.3">
      <c r="C8" s="56" t="s">
        <v>10</v>
      </c>
      <c r="D8" s="57"/>
      <c r="E8" s="57"/>
      <c r="F8" s="57"/>
      <c r="G8" s="57"/>
    </row>
    <row r="9" spans="1:231" ht="18.75" customHeight="1" x14ac:dyDescent="0.3">
      <c r="C9" s="56" t="s">
        <v>28</v>
      </c>
      <c r="D9" s="57"/>
      <c r="E9" s="57"/>
      <c r="F9" s="57"/>
      <c r="G9" s="57"/>
    </row>
    <row r="10" spans="1:231" ht="18.75" customHeight="1" x14ac:dyDescent="0.3">
      <c r="C10" s="8"/>
      <c r="D10" s="9"/>
      <c r="E10" s="9"/>
      <c r="F10" s="9"/>
      <c r="G10" s="9"/>
    </row>
    <row r="11" spans="1:231" ht="18.75" customHeight="1" x14ac:dyDescent="0.3">
      <c r="C11" s="25"/>
      <c r="D11" s="9"/>
      <c r="E11" s="9"/>
      <c r="F11" s="9"/>
      <c r="G11" s="9"/>
    </row>
    <row r="12" spans="1:231" ht="23.25" customHeight="1" x14ac:dyDescent="0.3">
      <c r="A12" s="58" t="s">
        <v>5</v>
      </c>
      <c r="B12" s="58"/>
      <c r="C12" s="58"/>
      <c r="D12" s="58"/>
      <c r="E12" s="58"/>
      <c r="F12" s="58"/>
      <c r="G12" s="58"/>
    </row>
    <row r="13" spans="1:231" ht="184.5" customHeight="1" x14ac:dyDescent="0.3">
      <c r="A13" s="58" t="s">
        <v>54</v>
      </c>
      <c r="B13" s="58"/>
      <c r="C13" s="58"/>
      <c r="D13" s="58"/>
      <c r="E13" s="58"/>
      <c r="F13" s="58"/>
      <c r="G13" s="58"/>
      <c r="H13" s="20"/>
      <c r="I13" s="20"/>
      <c r="J13" s="20"/>
      <c r="K13" s="20"/>
      <c r="L13" s="20"/>
      <c r="M13" s="20"/>
      <c r="N13" s="20"/>
      <c r="O13" s="20"/>
      <c r="P13" s="20"/>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row>
    <row r="14" spans="1:231" x14ac:dyDescent="0.3">
      <c r="A14" s="24"/>
      <c r="B14" s="24"/>
      <c r="C14" s="24"/>
      <c r="D14" s="24"/>
      <c r="E14" s="26"/>
      <c r="F14" s="24"/>
      <c r="G14" s="24"/>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row>
    <row r="15" spans="1:231" s="11" customFormat="1" ht="15.75" x14ac:dyDescent="0.25">
      <c r="A15" s="10"/>
      <c r="B15" s="10"/>
      <c r="C15" s="10"/>
      <c r="D15" s="10"/>
      <c r="E15" s="29"/>
      <c r="F15" s="55" t="s">
        <v>2</v>
      </c>
      <c r="G15" s="55"/>
    </row>
    <row r="16" spans="1:231" s="11" customFormat="1" ht="15.75" x14ac:dyDescent="0.25">
      <c r="A16" s="61" t="s">
        <v>3</v>
      </c>
      <c r="B16" s="61" t="s">
        <v>4</v>
      </c>
      <c r="C16" s="61" t="s">
        <v>25</v>
      </c>
      <c r="D16" s="60" t="s">
        <v>6</v>
      </c>
      <c r="E16" s="60"/>
      <c r="F16" s="60"/>
      <c r="G16" s="60"/>
    </row>
    <row r="17" spans="1:12" s="11" customFormat="1" ht="18" customHeight="1" x14ac:dyDescent="0.25">
      <c r="A17" s="61"/>
      <c r="B17" s="61"/>
      <c r="C17" s="61"/>
      <c r="D17" s="61" t="s">
        <v>7</v>
      </c>
      <c r="E17" s="60" t="s">
        <v>8</v>
      </c>
      <c r="F17" s="62"/>
      <c r="G17" s="62"/>
    </row>
    <row r="18" spans="1:12" s="11" customFormat="1" ht="51.75" customHeight="1" x14ac:dyDescent="0.25">
      <c r="A18" s="61"/>
      <c r="B18" s="61"/>
      <c r="C18" s="61"/>
      <c r="D18" s="61"/>
      <c r="E18" s="39" t="s">
        <v>12</v>
      </c>
      <c r="F18" s="39" t="s">
        <v>0</v>
      </c>
      <c r="G18" s="39" t="s">
        <v>1</v>
      </c>
    </row>
    <row r="19" spans="1:12" s="11" customFormat="1" ht="15.75" x14ac:dyDescent="0.25">
      <c r="A19" s="39">
        <v>1</v>
      </c>
      <c r="B19" s="39">
        <v>2</v>
      </c>
      <c r="C19" s="39">
        <v>3</v>
      </c>
      <c r="D19" s="39">
        <v>4</v>
      </c>
      <c r="E19" s="39">
        <v>5</v>
      </c>
      <c r="F19" s="39">
        <v>6</v>
      </c>
      <c r="G19" s="39">
        <v>7</v>
      </c>
    </row>
    <row r="20" spans="1:12" s="12" customFormat="1" ht="141" customHeight="1" x14ac:dyDescent="0.25">
      <c r="A20" s="41">
        <v>942</v>
      </c>
      <c r="B20" s="42" t="s">
        <v>11</v>
      </c>
      <c r="C20" s="43" t="s">
        <v>50</v>
      </c>
      <c r="D20" s="44">
        <f t="shared" ref="D20:D43" si="0">E20+F20+G20</f>
        <v>60000</v>
      </c>
      <c r="E20" s="45">
        <v>0</v>
      </c>
      <c r="F20" s="44">
        <v>51000</v>
      </c>
      <c r="G20" s="46">
        <v>9000</v>
      </c>
    </row>
    <row r="21" spans="1:12" s="12" customFormat="1" ht="62.25" customHeight="1" x14ac:dyDescent="0.25">
      <c r="A21" s="31">
        <v>942</v>
      </c>
      <c r="B21" s="22" t="s">
        <v>11</v>
      </c>
      <c r="C21" s="23" t="s">
        <v>42</v>
      </c>
      <c r="D21" s="17">
        <f t="shared" si="0"/>
        <v>2801.6</v>
      </c>
      <c r="E21" s="28">
        <v>0</v>
      </c>
      <c r="F21" s="17">
        <v>2381.4</v>
      </c>
      <c r="G21" s="32">
        <v>420.2</v>
      </c>
    </row>
    <row r="22" spans="1:12" s="12" customFormat="1" ht="63" x14ac:dyDescent="0.25">
      <c r="A22" s="31">
        <v>942</v>
      </c>
      <c r="B22" s="22" t="s">
        <v>11</v>
      </c>
      <c r="C22" s="23" t="s">
        <v>34</v>
      </c>
      <c r="D22" s="17">
        <f t="shared" si="0"/>
        <v>2320.8000000000002</v>
      </c>
      <c r="E22" s="28">
        <v>0</v>
      </c>
      <c r="F22" s="17">
        <v>1972.7</v>
      </c>
      <c r="G22" s="32">
        <v>348.1</v>
      </c>
    </row>
    <row r="23" spans="1:12" s="12" customFormat="1" ht="93" customHeight="1" x14ac:dyDescent="0.25">
      <c r="A23" s="31">
        <v>942</v>
      </c>
      <c r="B23" s="22" t="s">
        <v>11</v>
      </c>
      <c r="C23" s="23" t="s">
        <v>44</v>
      </c>
      <c r="D23" s="17">
        <f t="shared" si="0"/>
        <v>10852.099999999999</v>
      </c>
      <c r="E23" s="28">
        <v>0</v>
      </c>
      <c r="F23" s="17">
        <v>9224.2999999999993</v>
      </c>
      <c r="G23" s="32">
        <v>1627.8</v>
      </c>
      <c r="L23" s="12" t="s">
        <v>41</v>
      </c>
    </row>
    <row r="24" spans="1:12" s="12" customFormat="1" ht="48.75" customHeight="1" x14ac:dyDescent="0.25">
      <c r="A24" s="31">
        <v>942</v>
      </c>
      <c r="B24" s="22" t="s">
        <v>11</v>
      </c>
      <c r="C24" s="23" t="s">
        <v>35</v>
      </c>
      <c r="D24" s="17">
        <f t="shared" si="0"/>
        <v>1025.9000000000001</v>
      </c>
      <c r="E24" s="28">
        <v>0</v>
      </c>
      <c r="F24" s="17">
        <v>872</v>
      </c>
      <c r="G24" s="32">
        <v>153.9</v>
      </c>
    </row>
    <row r="25" spans="1:12" s="12" customFormat="1" ht="63" x14ac:dyDescent="0.25">
      <c r="A25" s="31">
        <v>942</v>
      </c>
      <c r="B25" s="22" t="s">
        <v>11</v>
      </c>
      <c r="C25" s="23" t="s">
        <v>36</v>
      </c>
      <c r="D25" s="17">
        <f t="shared" si="0"/>
        <v>4584.8999999999996</v>
      </c>
      <c r="E25" s="28">
        <v>0</v>
      </c>
      <c r="F25" s="17">
        <v>3897.2</v>
      </c>
      <c r="G25" s="32">
        <v>687.7</v>
      </c>
    </row>
    <row r="26" spans="1:12" s="12" customFormat="1" ht="61.5" customHeight="1" x14ac:dyDescent="0.25">
      <c r="A26" s="31">
        <v>942</v>
      </c>
      <c r="B26" s="22" t="s">
        <v>11</v>
      </c>
      <c r="C26" s="23" t="s">
        <v>43</v>
      </c>
      <c r="D26" s="17">
        <f t="shared" si="0"/>
        <v>2543.4</v>
      </c>
      <c r="E26" s="28">
        <v>0</v>
      </c>
      <c r="F26" s="17">
        <v>2161.9</v>
      </c>
      <c r="G26" s="32">
        <v>381.5</v>
      </c>
    </row>
    <row r="27" spans="1:12" s="12" customFormat="1" ht="48.75" customHeight="1" x14ac:dyDescent="0.25">
      <c r="A27" s="31">
        <v>942</v>
      </c>
      <c r="B27" s="22" t="s">
        <v>11</v>
      </c>
      <c r="C27" s="23" t="s">
        <v>37</v>
      </c>
      <c r="D27" s="17">
        <f t="shared" si="0"/>
        <v>3182.6</v>
      </c>
      <c r="E27" s="28">
        <v>0</v>
      </c>
      <c r="F27" s="17">
        <v>2705.2</v>
      </c>
      <c r="G27" s="32">
        <v>477.4</v>
      </c>
    </row>
    <row r="28" spans="1:12" s="12" customFormat="1" ht="77.25" customHeight="1" x14ac:dyDescent="0.25">
      <c r="A28" s="31">
        <v>942</v>
      </c>
      <c r="B28" s="22" t="s">
        <v>11</v>
      </c>
      <c r="C28" s="23" t="s">
        <v>38</v>
      </c>
      <c r="D28" s="17">
        <f t="shared" si="0"/>
        <v>26287.5</v>
      </c>
      <c r="E28" s="28">
        <v>0</v>
      </c>
      <c r="F28" s="17">
        <v>22344.400000000001</v>
      </c>
      <c r="G28" s="32">
        <v>3943.1</v>
      </c>
    </row>
    <row r="29" spans="1:12" s="12" customFormat="1" ht="204" customHeight="1" x14ac:dyDescent="0.25">
      <c r="A29" s="31">
        <v>942</v>
      </c>
      <c r="B29" s="22" t="s">
        <v>11</v>
      </c>
      <c r="C29" s="23" t="s">
        <v>51</v>
      </c>
      <c r="D29" s="17">
        <f>F29+G29</f>
        <v>2867.1</v>
      </c>
      <c r="E29" s="28" t="s">
        <v>32</v>
      </c>
      <c r="F29" s="17">
        <v>2436.9</v>
      </c>
      <c r="G29" s="32">
        <v>430.2</v>
      </c>
    </row>
    <row r="30" spans="1:12" s="54" customFormat="1" ht="31.5" x14ac:dyDescent="0.25">
      <c r="A30" s="48">
        <v>918</v>
      </c>
      <c r="B30" s="49" t="s">
        <v>13</v>
      </c>
      <c r="C30" s="50" t="s">
        <v>23</v>
      </c>
      <c r="D30" s="51">
        <f t="shared" si="0"/>
        <v>29373.399999999998</v>
      </c>
      <c r="E30" s="52">
        <v>0</v>
      </c>
      <c r="F30" s="51">
        <f>28563.6-3596.2</f>
        <v>24967.399999999998</v>
      </c>
      <c r="G30" s="53">
        <f>5040.7-634.7</f>
        <v>4406</v>
      </c>
    </row>
    <row r="31" spans="1:12" s="12" customFormat="1" ht="109.5" customHeight="1" x14ac:dyDescent="0.25">
      <c r="A31" s="31">
        <v>918</v>
      </c>
      <c r="B31" s="16" t="s">
        <v>13</v>
      </c>
      <c r="C31" s="19" t="s">
        <v>17</v>
      </c>
      <c r="D31" s="17">
        <f t="shared" si="0"/>
        <v>1368.5</v>
      </c>
      <c r="E31" s="28">
        <v>0</v>
      </c>
      <c r="F31" s="17">
        <v>1272.5999999999999</v>
      </c>
      <c r="G31" s="32">
        <v>95.9</v>
      </c>
    </row>
    <row r="32" spans="1:12" s="12" customFormat="1" ht="111" customHeight="1" x14ac:dyDescent="0.25">
      <c r="A32" s="31">
        <v>918</v>
      </c>
      <c r="B32" s="16" t="s">
        <v>13</v>
      </c>
      <c r="C32" s="19" t="s">
        <v>29</v>
      </c>
      <c r="D32" s="17">
        <f t="shared" si="0"/>
        <v>2685.6</v>
      </c>
      <c r="E32" s="28">
        <v>0</v>
      </c>
      <c r="F32" s="17">
        <v>2497.6</v>
      </c>
      <c r="G32" s="32">
        <v>188</v>
      </c>
    </row>
    <row r="33" spans="1:8" s="12" customFormat="1" ht="78" customHeight="1" x14ac:dyDescent="0.25">
      <c r="A33" s="31">
        <v>918</v>
      </c>
      <c r="B33" s="16" t="s">
        <v>19</v>
      </c>
      <c r="C33" s="19" t="s">
        <v>39</v>
      </c>
      <c r="D33" s="17">
        <f t="shared" si="0"/>
        <v>129961.59999999999</v>
      </c>
      <c r="E33" s="28">
        <v>74879.399999999994</v>
      </c>
      <c r="F33" s="17">
        <v>45984.800000000003</v>
      </c>
      <c r="G33" s="32">
        <f>5871+3226.4</f>
        <v>9097.4</v>
      </c>
    </row>
    <row r="34" spans="1:8" s="12" customFormat="1" ht="29.25" customHeight="1" x14ac:dyDescent="0.25">
      <c r="A34" s="31">
        <v>918</v>
      </c>
      <c r="B34" s="16" t="s">
        <v>19</v>
      </c>
      <c r="C34" s="19" t="s">
        <v>20</v>
      </c>
      <c r="D34" s="17">
        <f>E34+F34+G34</f>
        <v>142136.20000000001</v>
      </c>
      <c r="E34" s="28">
        <v>0</v>
      </c>
      <c r="F34" s="17">
        <v>132186.6</v>
      </c>
      <c r="G34" s="32">
        <v>9949.6</v>
      </c>
    </row>
    <row r="35" spans="1:8" s="18" customFormat="1" ht="47.25" x14ac:dyDescent="0.25">
      <c r="A35" s="33">
        <v>918</v>
      </c>
      <c r="B35" s="22" t="s">
        <v>19</v>
      </c>
      <c r="C35" s="23" t="s">
        <v>30</v>
      </c>
      <c r="D35" s="17">
        <f>E35+F35+G35</f>
        <v>99331.5</v>
      </c>
      <c r="E35" s="28">
        <v>0</v>
      </c>
      <c r="F35" s="17">
        <v>92378.2</v>
      </c>
      <c r="G35" s="32">
        <v>6953.3</v>
      </c>
    </row>
    <row r="36" spans="1:8" s="12" customFormat="1" ht="47.25" x14ac:dyDescent="0.25">
      <c r="A36" s="31">
        <v>918</v>
      </c>
      <c r="B36" s="16" t="s">
        <v>14</v>
      </c>
      <c r="C36" s="19" t="s">
        <v>45</v>
      </c>
      <c r="D36" s="17">
        <f>E36+F36+G36</f>
        <v>350000</v>
      </c>
      <c r="E36" s="28">
        <v>0</v>
      </c>
      <c r="F36" s="17">
        <v>325500</v>
      </c>
      <c r="G36" s="32">
        <v>24500</v>
      </c>
    </row>
    <row r="37" spans="1:8" s="12" customFormat="1" ht="49.5" customHeight="1" x14ac:dyDescent="0.25">
      <c r="A37" s="31">
        <v>918</v>
      </c>
      <c r="B37" s="16" t="s">
        <v>14</v>
      </c>
      <c r="C37" s="19" t="s">
        <v>21</v>
      </c>
      <c r="D37" s="17">
        <f>E37+F37+G37</f>
        <v>199402.2</v>
      </c>
      <c r="E37" s="28"/>
      <c r="F37" s="17">
        <v>185444</v>
      </c>
      <c r="G37" s="32">
        <v>13958.2</v>
      </c>
    </row>
    <row r="38" spans="1:8" s="12" customFormat="1" ht="63" customHeight="1" x14ac:dyDescent="0.25">
      <c r="A38" s="31">
        <v>918</v>
      </c>
      <c r="B38" s="16" t="s">
        <v>14</v>
      </c>
      <c r="C38" s="19" t="s">
        <v>16</v>
      </c>
      <c r="D38" s="17">
        <f t="shared" si="0"/>
        <v>219366</v>
      </c>
      <c r="E38" s="28">
        <v>0</v>
      </c>
      <c r="F38" s="17">
        <v>204010.3</v>
      </c>
      <c r="G38" s="32">
        <v>15355.7</v>
      </c>
    </row>
    <row r="39" spans="1:8" s="12" customFormat="1" ht="63" x14ac:dyDescent="0.25">
      <c r="A39" s="31">
        <v>918</v>
      </c>
      <c r="B39" s="16" t="s">
        <v>14</v>
      </c>
      <c r="C39" s="19" t="s">
        <v>24</v>
      </c>
      <c r="D39" s="17">
        <f t="shared" si="0"/>
        <v>156632.4</v>
      </c>
      <c r="E39" s="28">
        <v>0</v>
      </c>
      <c r="F39" s="17">
        <v>145668.1</v>
      </c>
      <c r="G39" s="32">
        <v>10964.3</v>
      </c>
    </row>
    <row r="40" spans="1:8" s="12" customFormat="1" ht="33" customHeight="1" x14ac:dyDescent="0.25">
      <c r="A40" s="31">
        <v>918</v>
      </c>
      <c r="B40" s="16" t="s">
        <v>14</v>
      </c>
      <c r="C40" s="19" t="s">
        <v>22</v>
      </c>
      <c r="D40" s="17">
        <f>E40+F40+G40</f>
        <v>348059.49999999994</v>
      </c>
      <c r="E40" s="28">
        <f>339765.3-75240.1</f>
        <v>264525.19999999995</v>
      </c>
      <c r="F40" s="17">
        <f>169000.1-16830-93000</f>
        <v>59170.100000000006</v>
      </c>
      <c r="G40" s="32">
        <f>38294.3-6930.1-7000</f>
        <v>24364.200000000004</v>
      </c>
    </row>
    <row r="41" spans="1:8" s="12" customFormat="1" ht="46.5" customHeight="1" x14ac:dyDescent="0.25">
      <c r="A41" s="31">
        <v>918</v>
      </c>
      <c r="B41" s="16" t="s">
        <v>14</v>
      </c>
      <c r="C41" s="40" t="s">
        <v>31</v>
      </c>
      <c r="D41" s="17">
        <f>E41+F41+G41</f>
        <v>160583.30000000002</v>
      </c>
      <c r="E41" s="28">
        <f>174613.7-52570.4</f>
        <v>122043.30000000002</v>
      </c>
      <c r="F41" s="17">
        <f>39058.4-11759.3</f>
        <v>27299.100000000002</v>
      </c>
      <c r="G41" s="32">
        <f>16082.9-4842</f>
        <v>11240.9</v>
      </c>
    </row>
    <row r="42" spans="1:8" s="12" customFormat="1" ht="63" customHeight="1" x14ac:dyDescent="0.25">
      <c r="A42" s="31">
        <v>918</v>
      </c>
      <c r="B42" s="16" t="s">
        <v>14</v>
      </c>
      <c r="C42" s="40" t="s">
        <v>46</v>
      </c>
      <c r="D42" s="17">
        <f>E42+F42+G42</f>
        <v>240033.90000000002</v>
      </c>
      <c r="E42" s="28">
        <f>54615.1+127810.5</f>
        <v>182425.60000000001</v>
      </c>
      <c r="F42" s="17">
        <f>12216.5+28589.3</f>
        <v>40805.800000000003</v>
      </c>
      <c r="G42" s="32">
        <f>5030.4+11772.1</f>
        <v>16802.5</v>
      </c>
    </row>
    <row r="43" spans="1:8" s="12" customFormat="1" ht="49.5" customHeight="1" x14ac:dyDescent="0.25">
      <c r="A43" s="31">
        <v>918</v>
      </c>
      <c r="B43" s="16" t="s">
        <v>18</v>
      </c>
      <c r="C43" s="19" t="s">
        <v>40</v>
      </c>
      <c r="D43" s="17">
        <f t="shared" si="0"/>
        <v>79314.099999999991</v>
      </c>
      <c r="E43" s="28">
        <v>0</v>
      </c>
      <c r="F43" s="17">
        <v>67416.899999999994</v>
      </c>
      <c r="G43" s="32">
        <v>11897.2</v>
      </c>
    </row>
    <row r="44" spans="1:8" s="12" customFormat="1" ht="48" customHeight="1" x14ac:dyDescent="0.25">
      <c r="A44" s="31">
        <v>918</v>
      </c>
      <c r="B44" s="16" t="s">
        <v>14</v>
      </c>
      <c r="C44" s="19" t="s">
        <v>49</v>
      </c>
      <c r="D44" s="28">
        <f>F44+G44</f>
        <v>487156.3</v>
      </c>
      <c r="E44" s="28" t="s">
        <v>32</v>
      </c>
      <c r="F44" s="17">
        <v>453055.2</v>
      </c>
      <c r="G44" s="32">
        <v>34101.1</v>
      </c>
    </row>
    <row r="45" spans="1:8" s="12" customFormat="1" ht="48" customHeight="1" x14ac:dyDescent="0.25">
      <c r="A45" s="31">
        <v>918</v>
      </c>
      <c r="B45" s="16" t="s">
        <v>14</v>
      </c>
      <c r="C45" s="19" t="s">
        <v>48</v>
      </c>
      <c r="D45" s="28">
        <f t="shared" ref="D45:D46" si="1">F45+G45</f>
        <v>28956.699999999997</v>
      </c>
      <c r="E45" s="28" t="s">
        <v>32</v>
      </c>
      <c r="F45" s="17">
        <v>26929.599999999999</v>
      </c>
      <c r="G45" s="32">
        <v>2027.1</v>
      </c>
    </row>
    <row r="46" spans="1:8" s="12" customFormat="1" ht="48" customHeight="1" x14ac:dyDescent="0.25">
      <c r="A46" s="31">
        <v>918</v>
      </c>
      <c r="B46" s="16" t="s">
        <v>14</v>
      </c>
      <c r="C46" s="19" t="s">
        <v>47</v>
      </c>
      <c r="D46" s="28">
        <f t="shared" si="1"/>
        <v>445381.3</v>
      </c>
      <c r="E46" s="28" t="s">
        <v>32</v>
      </c>
      <c r="F46" s="17">
        <v>414204.5</v>
      </c>
      <c r="G46" s="32">
        <v>31176.799999999999</v>
      </c>
    </row>
    <row r="47" spans="1:8" s="11" customFormat="1" ht="19.5" customHeight="1" x14ac:dyDescent="0.25">
      <c r="A47" s="34"/>
      <c r="B47" s="35"/>
      <c r="C47" s="36" t="s">
        <v>15</v>
      </c>
      <c r="D47" s="38">
        <f>E47+F47+G47</f>
        <v>3236208.4000000004</v>
      </c>
      <c r="E47" s="37">
        <f>SUM(E20:E46)</f>
        <v>643873.5</v>
      </c>
      <c r="F47" s="37">
        <f t="shared" ref="F47:G47" si="2">SUM(F20:F46)</f>
        <v>2347786.8000000003</v>
      </c>
      <c r="G47" s="47">
        <f t="shared" si="2"/>
        <v>244548.1</v>
      </c>
      <c r="H47" s="21" t="s">
        <v>26</v>
      </c>
    </row>
    <row r="48" spans="1:8" s="12" customFormat="1" ht="15.75" x14ac:dyDescent="0.25">
      <c r="A48" s="13"/>
      <c r="B48" s="13"/>
      <c r="C48" s="14"/>
      <c r="D48" s="15"/>
      <c r="E48" s="15"/>
      <c r="F48" s="15"/>
      <c r="G48" s="15"/>
    </row>
    <row r="49" spans="1:12" s="4" customFormat="1" x14ac:dyDescent="0.3">
      <c r="A49" s="5"/>
      <c r="B49" s="5"/>
      <c r="C49" s="6"/>
      <c r="D49" s="7"/>
      <c r="E49" s="7"/>
      <c r="F49" s="7"/>
      <c r="G49" s="7"/>
    </row>
    <row r="50" spans="1:12" s="4" customFormat="1" x14ac:dyDescent="0.3">
      <c r="A50" s="5"/>
      <c r="B50" s="5"/>
      <c r="C50" s="6"/>
      <c r="D50" s="7"/>
      <c r="E50" s="7"/>
      <c r="F50" s="7"/>
      <c r="G50" s="7"/>
    </row>
    <row r="51" spans="1:12" s="4" customFormat="1" x14ac:dyDescent="0.3">
      <c r="A51" s="5"/>
      <c r="B51" s="5"/>
      <c r="C51" s="6"/>
      <c r="D51" s="7"/>
      <c r="E51" s="7"/>
      <c r="F51" s="7"/>
      <c r="G51" s="7"/>
    </row>
    <row r="52" spans="1:12" s="4" customFormat="1" x14ac:dyDescent="0.3">
      <c r="A52" s="5"/>
      <c r="B52" s="5"/>
      <c r="C52" s="6"/>
      <c r="D52" s="7"/>
      <c r="E52" s="7"/>
      <c r="F52" s="7"/>
      <c r="G52" s="7"/>
    </row>
    <row r="53" spans="1:12" s="4" customFormat="1" x14ac:dyDescent="0.3">
      <c r="A53" s="5"/>
      <c r="B53" s="5"/>
      <c r="C53" s="6"/>
      <c r="D53" s="6"/>
      <c r="E53" s="30"/>
      <c r="F53" s="6"/>
      <c r="G53" s="6"/>
    </row>
    <row r="54" spans="1:12" s="4" customFormat="1" x14ac:dyDescent="0.3">
      <c r="A54" s="5"/>
      <c r="B54" s="5"/>
      <c r="C54" s="6"/>
      <c r="D54" s="6"/>
      <c r="E54" s="30"/>
      <c r="F54" s="6"/>
      <c r="G54" s="6"/>
      <c r="L54" s="4" t="s">
        <v>33</v>
      </c>
    </row>
    <row r="55" spans="1:12" s="4" customFormat="1" x14ac:dyDescent="0.3">
      <c r="A55" s="5"/>
      <c r="B55" s="5"/>
      <c r="C55" s="6"/>
      <c r="D55" s="6"/>
      <c r="E55" s="30"/>
      <c r="F55" s="6"/>
      <c r="G55" s="6"/>
    </row>
    <row r="56" spans="1:12" s="4" customFormat="1" x14ac:dyDescent="0.3">
      <c r="A56" s="5"/>
      <c r="B56" s="5"/>
      <c r="C56" s="6"/>
      <c r="D56" s="6"/>
      <c r="E56" s="30"/>
      <c r="F56" s="6"/>
      <c r="G56" s="6"/>
    </row>
    <row r="57" spans="1:12" s="4" customFormat="1" x14ac:dyDescent="0.3">
      <c r="A57" s="5"/>
      <c r="B57" s="5"/>
      <c r="C57" s="6"/>
      <c r="D57" s="6"/>
      <c r="E57" s="30"/>
      <c r="F57" s="6"/>
      <c r="G57" s="6"/>
    </row>
    <row r="58" spans="1:12" x14ac:dyDescent="0.3">
      <c r="A58" s="3"/>
      <c r="B58" s="3"/>
    </row>
    <row r="59" spans="1:12" x14ac:dyDescent="0.3">
      <c r="A59" s="3"/>
      <c r="B59" s="3"/>
    </row>
    <row r="60" spans="1:12" x14ac:dyDescent="0.3">
      <c r="A60" s="3"/>
      <c r="B60" s="3"/>
    </row>
    <row r="61" spans="1:12" x14ac:dyDescent="0.3">
      <c r="A61" s="3"/>
      <c r="B61" s="3"/>
    </row>
    <row r="62" spans="1:12" x14ac:dyDescent="0.3">
      <c r="A62" s="3"/>
      <c r="B62" s="3"/>
    </row>
    <row r="63" spans="1:12" x14ac:dyDescent="0.3">
      <c r="A63" s="3"/>
      <c r="B63" s="3"/>
    </row>
    <row r="64" spans="1:12" x14ac:dyDescent="0.3">
      <c r="A64" s="3"/>
      <c r="B64" s="3"/>
    </row>
    <row r="65" spans="1:2" x14ac:dyDescent="0.3">
      <c r="A65" s="3"/>
      <c r="B65" s="3"/>
    </row>
    <row r="66" spans="1:2" x14ac:dyDescent="0.3">
      <c r="A66" s="3"/>
      <c r="B66" s="3"/>
    </row>
    <row r="67" spans="1:2" x14ac:dyDescent="0.3">
      <c r="A67" s="3"/>
      <c r="B67" s="3"/>
    </row>
    <row r="68" spans="1:2" x14ac:dyDescent="0.3">
      <c r="A68" s="3"/>
      <c r="B68" s="3"/>
    </row>
    <row r="69" spans="1:2" x14ac:dyDescent="0.3">
      <c r="A69" s="3"/>
      <c r="B69" s="3"/>
    </row>
    <row r="70" spans="1:2" x14ac:dyDescent="0.3">
      <c r="A70" s="3"/>
      <c r="B70" s="3"/>
    </row>
    <row r="71" spans="1:2" x14ac:dyDescent="0.3">
      <c r="A71" s="3"/>
      <c r="B71" s="3"/>
    </row>
    <row r="72" spans="1:2" x14ac:dyDescent="0.3">
      <c r="A72" s="3"/>
      <c r="B72" s="3"/>
    </row>
    <row r="73" spans="1:2" x14ac:dyDescent="0.3">
      <c r="A73" s="3"/>
      <c r="B73" s="3"/>
    </row>
    <row r="74" spans="1:2" x14ac:dyDescent="0.3">
      <c r="A74" s="3"/>
      <c r="B74" s="3"/>
    </row>
    <row r="75" spans="1:2" x14ac:dyDescent="0.3">
      <c r="A75" s="3"/>
      <c r="B75" s="3"/>
    </row>
    <row r="76" spans="1:2" x14ac:dyDescent="0.3">
      <c r="A76" s="3"/>
      <c r="B76" s="3"/>
    </row>
    <row r="77" spans="1:2" x14ac:dyDescent="0.3">
      <c r="A77" s="3"/>
      <c r="B77" s="3"/>
    </row>
    <row r="78" spans="1:2" x14ac:dyDescent="0.3">
      <c r="A78" s="3"/>
      <c r="B78" s="3"/>
    </row>
    <row r="79" spans="1:2" x14ac:dyDescent="0.3">
      <c r="A79" s="3"/>
      <c r="B79" s="3"/>
    </row>
    <row r="80" spans="1:2" x14ac:dyDescent="0.3">
      <c r="A80" s="3"/>
      <c r="B80" s="3"/>
    </row>
    <row r="81" spans="1:2" x14ac:dyDescent="0.3">
      <c r="A81" s="3"/>
      <c r="B81" s="3"/>
    </row>
    <row r="82" spans="1:2" x14ac:dyDescent="0.3">
      <c r="A82" s="3"/>
      <c r="B82" s="3"/>
    </row>
    <row r="83" spans="1:2" x14ac:dyDescent="0.3">
      <c r="A83" s="3"/>
      <c r="B83" s="3"/>
    </row>
    <row r="84" spans="1:2" x14ac:dyDescent="0.3">
      <c r="A84" s="3"/>
      <c r="B84" s="3"/>
    </row>
    <row r="85" spans="1:2" x14ac:dyDescent="0.3">
      <c r="A85" s="3"/>
      <c r="B85" s="3"/>
    </row>
    <row r="86" spans="1:2" x14ac:dyDescent="0.3">
      <c r="A86" s="3"/>
      <c r="B86" s="3"/>
    </row>
    <row r="87" spans="1:2" x14ac:dyDescent="0.3">
      <c r="A87" s="3"/>
      <c r="B87" s="3"/>
    </row>
    <row r="88" spans="1:2" x14ac:dyDescent="0.3">
      <c r="A88" s="3"/>
      <c r="B88" s="3"/>
    </row>
    <row r="89" spans="1:2" x14ac:dyDescent="0.3">
      <c r="A89" s="3"/>
      <c r="B89" s="3"/>
    </row>
    <row r="90" spans="1:2" x14ac:dyDescent="0.3">
      <c r="A90" s="3"/>
      <c r="B90" s="3"/>
    </row>
    <row r="91" spans="1:2" x14ac:dyDescent="0.3">
      <c r="A91" s="3"/>
      <c r="B91" s="3"/>
    </row>
    <row r="92" spans="1:2" x14ac:dyDescent="0.3">
      <c r="A92" s="3"/>
      <c r="B92" s="3"/>
    </row>
    <row r="93" spans="1:2" x14ac:dyDescent="0.3">
      <c r="A93" s="3"/>
      <c r="B93" s="3"/>
    </row>
    <row r="94" spans="1:2" x14ac:dyDescent="0.3">
      <c r="A94" s="3"/>
      <c r="B94" s="3"/>
    </row>
    <row r="95" spans="1:2" x14ac:dyDescent="0.3">
      <c r="A95" s="3"/>
      <c r="B95" s="3"/>
    </row>
    <row r="96" spans="1:2" x14ac:dyDescent="0.3">
      <c r="A96" s="3"/>
      <c r="B96" s="3"/>
    </row>
    <row r="97" spans="1:2" x14ac:dyDescent="0.3">
      <c r="A97" s="3"/>
      <c r="B97" s="3"/>
    </row>
    <row r="98" spans="1:2" x14ac:dyDescent="0.3">
      <c r="A98" s="3"/>
      <c r="B98" s="3"/>
    </row>
    <row r="99" spans="1:2" x14ac:dyDescent="0.3">
      <c r="A99" s="3"/>
      <c r="B99" s="3"/>
    </row>
  </sheetData>
  <autoFilter ref="A16:G47" xr:uid="{00000000-0009-0000-0000-000000000000}">
    <filterColumn colId="3" showButton="0"/>
    <filterColumn colId="4" showButton="0"/>
    <filterColumn colId="5" showButton="0"/>
  </autoFilter>
  <mergeCells count="48">
    <mergeCell ref="AS13:AY13"/>
    <mergeCell ref="AZ13:BF13"/>
    <mergeCell ref="BG13:BM13"/>
    <mergeCell ref="BN13:BT13"/>
    <mergeCell ref="BU13:CA13"/>
    <mergeCell ref="CB13:CH13"/>
    <mergeCell ref="CI13:CO13"/>
    <mergeCell ref="CP13:CV13"/>
    <mergeCell ref="CW13:DC13"/>
    <mergeCell ref="DD13:DJ13"/>
    <mergeCell ref="D16:G16"/>
    <mergeCell ref="D17:D18"/>
    <mergeCell ref="C16:C18"/>
    <mergeCell ref="A16:A18"/>
    <mergeCell ref="B16:B18"/>
    <mergeCell ref="E17:G17"/>
    <mergeCell ref="Q13:W13"/>
    <mergeCell ref="X13:AD13"/>
    <mergeCell ref="AE13:AK13"/>
    <mergeCell ref="AL13:AR13"/>
    <mergeCell ref="A13:G13"/>
    <mergeCell ref="HL13:HR13"/>
    <mergeCell ref="HS13:HW13"/>
    <mergeCell ref="GC13:GI13"/>
    <mergeCell ref="GJ13:GP13"/>
    <mergeCell ref="GQ13:GW13"/>
    <mergeCell ref="GX13:HD13"/>
    <mergeCell ref="HE13:HK13"/>
    <mergeCell ref="DK13:DQ13"/>
    <mergeCell ref="DR13:DX13"/>
    <mergeCell ref="DY13:EE13"/>
    <mergeCell ref="EF13:EL13"/>
    <mergeCell ref="EM13:ES13"/>
    <mergeCell ref="ET13:EZ13"/>
    <mergeCell ref="FA13:FG13"/>
    <mergeCell ref="FH13:FN13"/>
    <mergeCell ref="FO13:FU13"/>
    <mergeCell ref="FV13:GB13"/>
    <mergeCell ref="F15:G15"/>
    <mergeCell ref="C1:G1"/>
    <mergeCell ref="C2:G2"/>
    <mergeCell ref="C3:G3"/>
    <mergeCell ref="C4:G4"/>
    <mergeCell ref="A12:G12"/>
    <mergeCell ref="C6:G6"/>
    <mergeCell ref="C7:G7"/>
    <mergeCell ref="C8:G8"/>
    <mergeCell ref="C9:G9"/>
  </mergeCells>
  <printOptions horizontalCentered="1"/>
  <pageMargins left="1.1811023622047245" right="0.19685039370078741" top="0.78740157480314965" bottom="0.78740157480314965" header="0.31496062992125984" footer="0.31496062992125984"/>
  <pageSetup paperSize="9" scale="86" fitToHeight="3" orientation="portrait" r:id="rId1"/>
  <headerFooter differentFirst="1">
    <oddHeader>&amp;C&amp;"Times New Roman,обычный"&amp;16&amp;P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17</vt:lpstr>
      <vt:lpstr>'прил. 17'!Заголовки_для_печати</vt:lpstr>
      <vt:lpstr>'прил. 17'!Область_печати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Чернышевская Ирина Сергеевна</dc:creator>
  <cp:lastModifiedBy>Duma</cp:lastModifiedBy>
  <cp:lastPrinted>2020-11-19T13:34:15Z</cp:lastPrinted>
  <dcterms:created xsi:type="dcterms:W3CDTF">2017-03-16T09:35:01Z</dcterms:created>
  <dcterms:modified xsi:type="dcterms:W3CDTF">2020-11-20T07:54:37Z</dcterms:modified>
</cp:coreProperties>
</file>