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4250" windowHeight="7305" tabRatio="653" activeTab="0"/>
  </bookViews>
  <sheets>
    <sheet name="КЦП на 01.10.2013 г." sheetId="1" r:id="rId1"/>
  </sheets>
  <definedNames>
    <definedName name="_xlnm._FilterDatabase" localSheetId="0" hidden="1">'КЦП на 01.10.2013 г.'!$A$8:$L$105</definedName>
    <definedName name="_xlnm.Print_Titles" localSheetId="0">'КЦП на 01.10.2013 г.'!$6:$8</definedName>
    <definedName name="_xlnm.Print_Area" localSheetId="0">'КЦП на 01.10.2013 г.'!$A$1:$K$106</definedName>
  </definedNames>
  <calcPr fullCalcOnLoad="1"/>
</workbook>
</file>

<file path=xl/sharedStrings.xml><?xml version="1.0" encoding="utf-8"?>
<sst xmlns="http://schemas.openxmlformats.org/spreadsheetml/2006/main" count="191" uniqueCount="158">
  <si>
    <t>(тыс. руб.)</t>
  </si>
  <si>
    <t xml:space="preserve">Наименование разделов, целевых программ </t>
  </si>
  <si>
    <t>федеральный бюджет</t>
  </si>
  <si>
    <t>краевой бюджет</t>
  </si>
  <si>
    <t>в том числе:</t>
  </si>
  <si>
    <t>Поступление в учреждения здравоохранения</t>
  </si>
  <si>
    <t>Национальная экономика</t>
  </si>
  <si>
    <t>ИТОГО по жилищно-коммунальному хозяйству</t>
  </si>
  <si>
    <t>Приложение</t>
  </si>
  <si>
    <t xml:space="preserve">ВСЕГО РАСХОДОВ </t>
  </si>
  <si>
    <t>1.1.</t>
  </si>
  <si>
    <t>ИТОГО по социальной сфере</t>
  </si>
  <si>
    <t>1.1.1.</t>
  </si>
  <si>
    <t>Краевая целевая программа "Дети Кубани" на 2009 - 2013 годы</t>
  </si>
  <si>
    <t>Социальная политика</t>
  </si>
  <si>
    <t>процент исполнения</t>
  </si>
  <si>
    <t>предусмотрено в бюджете на 2013 год</t>
  </si>
  <si>
    <t>1.</t>
  </si>
  <si>
    <t>Единовременное пособие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т.ч в учреждениях социального обслуживания населения, приёмных семьях, семьях опекунов (попечителей), а также по окончании службы в Вооружённых силах РФ или по возвращении из учреждений, исполняющих наказание в виде лишения свободы, при их возвращении в указанные жилые помещения</t>
  </si>
  <si>
    <t>№ п/п</t>
  </si>
  <si>
    <t>2.</t>
  </si>
  <si>
    <t>2.1.</t>
  </si>
  <si>
    <t>Организация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обратно, финансовое обеспечение которой осуществляется за счёт средств краевого бюджета</t>
  </si>
  <si>
    <t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искл.жилых помещений, приобретённых за счёт средств краевого бюджета</t>
  </si>
  <si>
    <t>Обеспечение стимулирования отдельных категорий работников муниципальных образовательных учреждений</t>
  </si>
  <si>
    <t>Финансирование доплат педагогическим работникам муниципальных образовательных учреждений, реализующих программы дошкольного образования</t>
  </si>
  <si>
    <t>Создание условий для укрепления здоровья детей и педагогических работников за счет обеспечения их сбалансированным горячим питанием (частичная компенсация удорожания стоимости питания учащихся дневных муниципальных образовательных учреждений, реализующих общеобразовательные программы, и педагогических работников указанных учреждений)</t>
  </si>
  <si>
    <t>Образование - всего,</t>
  </si>
  <si>
    <t>Долгосрочная краевая целевая программа "Развитие образования в Краснодарском крае на 2011-2015 годы"</t>
  </si>
  <si>
    <t>3.</t>
  </si>
  <si>
    <t>3.1.</t>
  </si>
  <si>
    <t>1.1.2.</t>
  </si>
  <si>
    <t>1.1.3.</t>
  </si>
  <si>
    <t>1.1.4.</t>
  </si>
  <si>
    <t>Организация и проведение единого государственного экзамена и государственной (итоговой) аттестации выпускников общеобразовательных учреждений Краснодарского края</t>
  </si>
  <si>
    <t>1.2.</t>
  </si>
  <si>
    <t>Долгосрочная краевая целевая программа "Кадровое обеспечение сферы культуры и искусства Краснодарского края" на 2011—2013 годы</t>
  </si>
  <si>
    <t>Культура - всего,</t>
  </si>
  <si>
    <t>4.1.</t>
  </si>
  <si>
    <t>Ведомственная целевая программа «Развитие малых форм хозяйствования в агропромышленном комплексе Краснодарского края на 2013-2015годы»</t>
  </si>
  <si>
    <t>Долгосрочная краевая целевая программа "Краснодару - столичный облик" на 2013-2017 годы</t>
  </si>
  <si>
    <t>Общегосударственные вопросы</t>
  </si>
  <si>
    <t>5.1.</t>
  </si>
  <si>
    <t>6.</t>
  </si>
  <si>
    <t>6.1.</t>
  </si>
  <si>
    <t>7.</t>
  </si>
  <si>
    <t>Жилищное хозяйство</t>
  </si>
  <si>
    <t>Коммунальное хозяйство</t>
  </si>
  <si>
    <t>8.</t>
  </si>
  <si>
    <t>8.1.</t>
  </si>
  <si>
    <t>9.</t>
  </si>
  <si>
    <t>9.1.</t>
  </si>
  <si>
    <t>Благоустройство</t>
  </si>
  <si>
    <t>Образование</t>
  </si>
  <si>
    <t>10.</t>
  </si>
  <si>
    <t>10.1.</t>
  </si>
  <si>
    <t>11.</t>
  </si>
  <si>
    <t>Культура</t>
  </si>
  <si>
    <t>Физическая культура</t>
  </si>
  <si>
    <t>Физическая культура и спорт - всего,</t>
  </si>
  <si>
    <t>3.2.</t>
  </si>
  <si>
    <t>Ведомственная целевая программа «Развитие детско-юношеского спорта в Краснодарском крае на 2011-2013 годы»</t>
  </si>
  <si>
    <t>Оплата труда инструкторам по физической культуре и спорту и (или) инструкторам по спорту – штатным работникам структурных подразделений администраций муниципальных образований или муниципальных учреждений за организацию спортивно-массовых мероприятий, работу спортивных секций среди различных категорий населения</t>
  </si>
  <si>
    <t>4.</t>
  </si>
  <si>
    <t>5.</t>
  </si>
  <si>
    <t>7.2.</t>
  </si>
  <si>
    <t>11.1.</t>
  </si>
  <si>
    <t>12.</t>
  </si>
  <si>
    <t>Стимулирование отдельных категорий работников муниципальных учреждений в сфере физической культуры и спорта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</si>
  <si>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</si>
  <si>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3.1.1.</t>
  </si>
  <si>
    <t>3.1.2.</t>
  </si>
  <si>
    <t>1.3.</t>
  </si>
  <si>
    <t>Ведомственная целевая программа реализации государственной молодежной политики в Краснодарском крае "Молодежь Кубани" на 2011-2013 годы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</si>
  <si>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краевых профильных сменах в каникулярное время</t>
  </si>
  <si>
    <t>Реализация других мероприятий краевой целевой программы «Дети Кубани» (подпрограмма «Профилактика безнадзорности и правонарушений несовершеннолетних»)</t>
  </si>
  <si>
    <t>Ведомственная целевая программа «Развитие канализации населенных пунктов Краснодарского края на 2013-2015 годы»</t>
  </si>
  <si>
    <t>Долгосрочная краевая целевая программа "Газификация Краснодарского края (2012-2016 годы)"</t>
  </si>
  <si>
    <t>1.1.5.</t>
  </si>
  <si>
    <t>Оплата педагогам дополнительного образования за работу с детьми в вечернее и каникулярное время в спортивных залах общеобразовательных учреждений и учреждений дополнительного образования детей физкультурно-спортивной направленности системы образования</t>
  </si>
  <si>
    <t>Оплата педагогам дополнительного образования за работу с детьми в спортивных клубах общеобразовательных учреждений (за исключением вечерних), гимназиях и лицеях</t>
  </si>
  <si>
    <t>Расходы на доведение с 1 декабря 2012 года средней заработной платы педагогических работников муниципальных дошкольных образовательных учреждений, общеобразовательных учреждений, образовательных учреждений, реализующих программы дошкольного образования, до средней заработной платы в системе общего образования</t>
  </si>
  <si>
    <t>1.1.6.</t>
  </si>
  <si>
    <t>1.1.7.</t>
  </si>
  <si>
    <t>1.1.8.</t>
  </si>
  <si>
    <t xml:space="preserve">Модернизация региональных систем общего образования 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</si>
  <si>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(Вакцина) 2011-2015 г</t>
  </si>
  <si>
    <t>Здравоохранение - всего,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</si>
  <si>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(Сахарный диабет) 2011-2015 г</t>
  </si>
  <si>
    <t>4.2.</t>
  </si>
  <si>
    <t>4.3.</t>
  </si>
  <si>
    <t>5.1.1.</t>
  </si>
  <si>
    <t>5.1.2.</t>
  </si>
  <si>
    <t>5.1.3.</t>
  </si>
  <si>
    <t>7.1.</t>
  </si>
  <si>
    <t>7.3.</t>
  </si>
  <si>
    <t>9.2.</t>
  </si>
  <si>
    <t>9.3.</t>
  </si>
  <si>
    <t>12.1.</t>
  </si>
  <si>
    <t>13.</t>
  </si>
  <si>
    <t>13.1.</t>
  </si>
  <si>
    <t>Национальный календарь профилактических прививок и календарь профилактических прививок по эпидемическим показаниям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</si>
  <si>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и оздоровления детей в лагерях с дневным пребыванием на базе муниципальных образовательных учреждений</t>
  </si>
  <si>
    <t>Ведомственная целевая программа "Капитальный ремонт и ремонт автомобильных дорог местного значения Краснодарского края на 2012 – 2014 годы"</t>
  </si>
  <si>
    <t>9.4.</t>
  </si>
  <si>
    <t>Долгосрочная краевая целевая программа «Развитие водоснабжения населённых пунктов Краснодарского края на 2012 - 2020 годы»</t>
  </si>
  <si>
    <t>Долгосрочная краевая целевая программа "Развитие системы дошкольного образования в Краснодарском крае" на 2010-2015 годы</t>
  </si>
  <si>
    <t>1.4.</t>
  </si>
  <si>
    <t>Программа модернизации здравоохранения Краснодарского края (оснащение оборудованием, капитальный ремонт учреждений, внедрение современных информационных систем в здравоохранении, обучение) 2011-2013 г</t>
  </si>
  <si>
    <t>7.4.</t>
  </si>
  <si>
    <t>Краевая долгосрочная целевая программа "Предупреждение риска заноса, распространения и ликвидации  очагов африканской чумы свиней на территории Краснодарского края на 2012 - 2015 годы"</t>
  </si>
  <si>
    <t>9.5.</t>
  </si>
  <si>
    <t>Долгосрочная краевая целевая программа "Жилище" на 2011-2015 годы</t>
  </si>
  <si>
    <t>11.2.</t>
  </si>
  <si>
    <t>Долгосрочная краевая целевая программа «Строительство плавательных бассейнов на 2012-2014 годы»</t>
  </si>
  <si>
    <t>3.3.</t>
  </si>
  <si>
    <t>Долгосрочная краевая целевая программа "Безопасность образовательных учреждений Краснодарского края на 2012-2014 годы"</t>
  </si>
  <si>
    <t>1.5.</t>
  </si>
  <si>
    <t>Долгосрочная краевая целевая программа «Противодействие злоупотреблению наркотиками и их незаконному обороту на территории Краснодарского края на 2012 - 2014 годы»</t>
  </si>
  <si>
    <t>Долгосрочная краевая целевая программа развития общественной инфраструктуры муниципального значения на 2012-2015 годы</t>
  </si>
  <si>
    <t>1.6.</t>
  </si>
  <si>
    <t>2.2.</t>
  </si>
  <si>
    <t>3.4.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</si>
  <si>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профильных сменах на базе муниципальных учреждений, осуществляющих организацию отдыха детей</t>
  </si>
  <si>
    <t>1.2.1.</t>
  </si>
  <si>
    <t>1.2.2.</t>
  </si>
  <si>
    <t>1.2.3.</t>
  </si>
  <si>
    <t>1.2.4.</t>
  </si>
  <si>
    <t>1.7.</t>
  </si>
  <si>
    <t>За счет субвенций, субсидий и иных межбюджетных трансфертов</t>
  </si>
  <si>
    <t>1.8.</t>
  </si>
  <si>
    <t>Долгосрочная краевая целевая прграмма"Профилактика терроризма и экстремизма в Краснодарском крае на 2012-2014 годы"</t>
  </si>
  <si>
    <t xml:space="preserve"> Долгосрочная краевая целевая программа «Оказание социальной поддержки и реабилитационной помощи инвалидам и отдельным категориям граждан в Краснодарском крае» на 2011-2015 годы, софинансирование которых осуществляется в рамках реализации государственной программы Российской Федерации «Доступная среда» на 2011-2015 годы (Субсидии из краевого бюджета местным бюджетам в целях софинансирования расходных обязательств муниципальных образований Краснодарского края по поддержке учреждений спортивной направленности по адаптивной подготовке инвалидов)</t>
  </si>
  <si>
    <t>7.5.</t>
  </si>
  <si>
    <t>7.6.</t>
  </si>
  <si>
    <t>7.7</t>
  </si>
  <si>
    <t>Субсидии на закупку произведенных на территории государств - участников Единого экономического пространства трамваев и троллейбусов</t>
  </si>
  <si>
    <t>Субсидии на реализацию ведомственной целевой программы "О подготовке градостроительной и землеустроительной документации на территории Краснодарского края" на 2012-2014 годы</t>
  </si>
  <si>
    <t>Субвенции на реализацию долгосрочной краевой целевой программы «Развитие сельского хозяйства и регулирование рынков сельскохозяйственной продукции, сырья и продовольствия в Краснодарском крае» на 2013 - 2020 годы</t>
  </si>
  <si>
    <t>4.4.</t>
  </si>
  <si>
    <t>14.</t>
  </si>
  <si>
    <t>14.1.</t>
  </si>
  <si>
    <t>14.2.</t>
  </si>
  <si>
    <t>Программа модернизации здравоохранения Краснодарского края (реконструкция) 2011-2013 г</t>
  </si>
  <si>
    <r>
      <t xml:space="preserve">Информация об исполнении федеральных целевых программ, долгосрочных краевых целевых программ, по состоянию </t>
    </r>
    <r>
      <rPr>
        <b/>
        <u val="single"/>
        <sz val="20"/>
        <rFont val="Times New Roman"/>
        <family val="1"/>
      </rPr>
      <t xml:space="preserve"> на  1 октября 2013 года, </t>
    </r>
    <r>
      <rPr>
        <b/>
        <sz val="20"/>
        <rFont val="Times New Roman"/>
        <family val="1"/>
      </rPr>
      <t>предусмотренных для  муниципального образования город Краснодар на 2013 год</t>
    </r>
  </si>
  <si>
    <t>профинансировано по состоянию на 01.10.2013 года</t>
  </si>
  <si>
    <t>Выплата премий администрации Краснодарского края победителям краевого конкурса среди дошкольных образовательных учреждений, внедряющих инновационные образовательные программы</t>
  </si>
  <si>
    <t>Реализация мероприятий подпрограммы «Доступная среда» на 2012-2015 годы»</t>
  </si>
  <si>
    <t>Реализация других мероприятий краевой целевой программы "Культура Кубани (на 2012-2014 годы)"</t>
  </si>
  <si>
    <r>
      <t>ИТОГО</t>
    </r>
    <r>
      <rPr>
        <sz val="17"/>
        <rFont val="Times New Roman"/>
        <family val="1"/>
      </rPr>
      <t xml:space="preserve"> за счёт всех источников</t>
    </r>
  </si>
  <si>
    <r>
      <t xml:space="preserve">Краевая целевая программа "Дети Кубани" на 2009 - 2013 годы </t>
    </r>
    <r>
      <rPr>
        <sz val="17"/>
        <rFont val="Times New Roman"/>
        <family val="1"/>
      </rPr>
      <t>(обеспечение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найма, финансовое обеспечение которого осуществляется за счет средств краевого бюджета)</t>
    </r>
  </si>
  <si>
    <t>Мероприятия долгосрочной краевой целевой программы «Развитие образования в Краснодарском крае на 2011-2015 годы», финансовое обеспечение которых осуществляется за счёт средств федерального бюджета</t>
  </si>
  <si>
    <t>1.9.</t>
  </si>
  <si>
    <t>Ежемесячное денежное вознаграждение за классное руководство</t>
  </si>
  <si>
    <t>1.1.9.</t>
  </si>
  <si>
    <t>1.1.10.</t>
  </si>
  <si>
    <t>2.3.</t>
  </si>
  <si>
    <t>2.4.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</si>
</sst>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7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7"/>
      <color indexed="10"/>
      <name val="Times New Roman"/>
      <family val="1"/>
    </font>
    <font>
      <b/>
      <sz val="17"/>
      <name val="Times New Roman"/>
      <family val="1"/>
    </font>
    <font>
      <i/>
      <sz val="17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Continuous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165" fontId="12" fillId="0" borderId="5" xfId="0" applyNumberFormat="1" applyFont="1" applyFill="1" applyBorder="1" applyAlignment="1">
      <alignment horizontal="right" vertical="center"/>
    </xf>
    <xf numFmtId="166" fontId="12" fillId="0" borderId="5" xfId="19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166" fontId="12" fillId="0" borderId="2" xfId="19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6" fontId="12" fillId="0" borderId="2" xfId="19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vertical="center" wrapText="1"/>
    </xf>
    <xf numFmtId="166" fontId="12" fillId="0" borderId="2" xfId="19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65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165" fontId="12" fillId="0" borderId="3" xfId="20" applyNumberFormat="1" applyFont="1" applyFill="1" applyBorder="1" applyAlignment="1">
      <alignment vertical="center"/>
    </xf>
    <xf numFmtId="165" fontId="12" fillId="0" borderId="3" xfId="20" applyNumberFormat="1" applyFont="1" applyFill="1" applyBorder="1" applyAlignment="1">
      <alignment horizontal="right" vertical="center"/>
    </xf>
    <xf numFmtId="167" fontId="12" fillId="0" borderId="3" xfId="20" applyNumberFormat="1" applyFont="1" applyFill="1" applyBorder="1" applyAlignment="1">
      <alignment vertical="center"/>
    </xf>
    <xf numFmtId="166" fontId="12" fillId="0" borderId="3" xfId="19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69" fontId="12" fillId="0" borderId="0" xfId="20" applyNumberFormat="1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horizontal="right" vertical="center"/>
    </xf>
    <xf numFmtId="165" fontId="12" fillId="0" borderId="0" xfId="20" applyNumberFormat="1" applyFont="1" applyFill="1" applyBorder="1" applyAlignment="1">
      <alignment vertical="center"/>
    </xf>
    <xf numFmtId="166" fontId="12" fillId="0" borderId="0" xfId="19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Alignment="1">
      <alignment/>
    </xf>
    <xf numFmtId="4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justify"/>
    </xf>
    <xf numFmtId="0" fontId="4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28</xdr:row>
      <xdr:rowOff>0</xdr:rowOff>
    </xdr:from>
    <xdr:to>
      <xdr:col>11</xdr:col>
      <xdr:colOff>219075</xdr:colOff>
      <xdr:row>28</xdr:row>
      <xdr:rowOff>190500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31475" y="44215050"/>
          <a:ext cx="2190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K114"/>
  <sheetViews>
    <sheetView tabSelected="1" view="pageBreakPreview" zoomScale="65" zoomScaleNormal="50" zoomScaleSheetLayoutView="65" workbookViewId="0" topLeftCell="A1">
      <pane xSplit="2" ySplit="8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25" defaultRowHeight="12.75"/>
  <cols>
    <col min="1" max="1" width="11.25390625" style="1" customWidth="1"/>
    <col min="2" max="2" width="74.625" style="9" customWidth="1"/>
    <col min="3" max="3" width="23.125" style="3" customWidth="1"/>
    <col min="4" max="4" width="28.25390625" style="3" customWidth="1"/>
    <col min="5" max="5" width="26.125" style="3" customWidth="1"/>
    <col min="6" max="6" width="22.75390625" style="7" customWidth="1"/>
    <col min="7" max="7" width="23.625" style="3" customWidth="1"/>
    <col min="8" max="8" width="25.375" style="3" customWidth="1"/>
    <col min="9" max="9" width="27.25390625" style="3" customWidth="1"/>
    <col min="10" max="10" width="20.875" style="8" customWidth="1"/>
    <col min="11" max="11" width="21.625" style="6" customWidth="1"/>
    <col min="12" max="12" width="12.625" style="3" customWidth="1"/>
    <col min="13" max="16384" width="10.375" style="3" customWidth="1"/>
  </cols>
  <sheetData>
    <row r="2" spans="10:11" ht="30" customHeight="1">
      <c r="J2" s="71" t="s">
        <v>8</v>
      </c>
      <c r="K2" s="71"/>
    </row>
    <row r="3" spans="1:11" ht="63.75" customHeight="1">
      <c r="A3" s="73" t="s">
        <v>144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4.75" customHeight="1">
      <c r="A4" s="4"/>
      <c r="B4" s="62"/>
      <c r="C4" s="4"/>
      <c r="D4" s="4"/>
      <c r="E4" s="4"/>
      <c r="F4" s="4"/>
      <c r="G4" s="4"/>
      <c r="H4" s="4"/>
      <c r="I4" s="4"/>
      <c r="J4" s="4"/>
      <c r="K4" s="4"/>
    </row>
    <row r="5" spans="1:11" ht="25.5" customHeight="1" thickBot="1">
      <c r="A5" s="2"/>
      <c r="B5" s="57"/>
      <c r="C5" s="5"/>
      <c r="G5" s="72" t="s">
        <v>0</v>
      </c>
      <c r="H5" s="72"/>
      <c r="I5" s="72"/>
      <c r="J5" s="72"/>
      <c r="K5" s="72"/>
    </row>
    <row r="6" spans="1:11" s="10" customFormat="1" ht="42" customHeight="1">
      <c r="A6" s="74" t="s">
        <v>19</v>
      </c>
      <c r="B6" s="77" t="s">
        <v>1</v>
      </c>
      <c r="C6" s="78" t="s">
        <v>16</v>
      </c>
      <c r="D6" s="78"/>
      <c r="E6" s="78"/>
      <c r="F6" s="78"/>
      <c r="G6" s="78" t="s">
        <v>145</v>
      </c>
      <c r="H6" s="78"/>
      <c r="I6" s="78"/>
      <c r="J6" s="78"/>
      <c r="K6" s="77" t="s">
        <v>15</v>
      </c>
    </row>
    <row r="7" spans="1:11" s="10" customFormat="1" ht="36.75" customHeight="1">
      <c r="A7" s="75"/>
      <c r="B7" s="68"/>
      <c r="C7" s="68" t="s">
        <v>2</v>
      </c>
      <c r="D7" s="12" t="s">
        <v>3</v>
      </c>
      <c r="E7" s="12"/>
      <c r="F7" s="70" t="s">
        <v>149</v>
      </c>
      <c r="G7" s="68" t="s">
        <v>2</v>
      </c>
      <c r="H7" s="12" t="s">
        <v>3</v>
      </c>
      <c r="I7" s="12"/>
      <c r="J7" s="79" t="s">
        <v>149</v>
      </c>
      <c r="K7" s="68"/>
    </row>
    <row r="8" spans="1:11" s="10" customFormat="1" ht="189.75" customHeight="1" thickBot="1">
      <c r="A8" s="76"/>
      <c r="B8" s="69"/>
      <c r="C8" s="69"/>
      <c r="D8" s="14" t="s">
        <v>5</v>
      </c>
      <c r="E8" s="14" t="s">
        <v>129</v>
      </c>
      <c r="F8" s="69"/>
      <c r="G8" s="69"/>
      <c r="H8" s="14" t="s">
        <v>5</v>
      </c>
      <c r="I8" s="14" t="s">
        <v>129</v>
      </c>
      <c r="J8" s="80"/>
      <c r="K8" s="69"/>
    </row>
    <row r="9" spans="1:11" s="19" customFormat="1" ht="45" customHeight="1">
      <c r="A9" s="15" t="s">
        <v>17</v>
      </c>
      <c r="B9" s="16" t="s">
        <v>27</v>
      </c>
      <c r="C9" s="17">
        <f>C11+C23+C29+C30+C31+C32+C33+C34+C35</f>
        <v>145263.7</v>
      </c>
      <c r="D9" s="17">
        <f>D11+D23+D29+D30+D31+D32+D33+D34+D35</f>
        <v>0</v>
      </c>
      <c r="E9" s="17">
        <f>E11+E23+E29+E30+E31+E32+E33+E34+E35</f>
        <v>1344754.6</v>
      </c>
      <c r="F9" s="17">
        <f>C9+D9+E9</f>
        <v>1490018.3</v>
      </c>
      <c r="G9" s="17">
        <f>G11+G23+G29+G30+G31+G32+G33+G34+G35</f>
        <v>91645.1</v>
      </c>
      <c r="H9" s="17">
        <f>H11+H23+H29+H30+H31+H32+H33+H34+H35</f>
        <v>0</v>
      </c>
      <c r="I9" s="17">
        <f>I11+I23+I29+I30+I31+I32+I33+I34+I35</f>
        <v>826459.8</v>
      </c>
      <c r="J9" s="17">
        <f>G9+H9+I9</f>
        <v>918104.9</v>
      </c>
      <c r="K9" s="18">
        <f>J9/F9</f>
        <v>0.6161702175067246</v>
      </c>
    </row>
    <row r="10" spans="1:11" s="25" customFormat="1" ht="42" customHeight="1">
      <c r="A10" s="20"/>
      <c r="B10" s="21" t="s">
        <v>4</v>
      </c>
      <c r="C10" s="22"/>
      <c r="D10" s="22"/>
      <c r="E10" s="22"/>
      <c r="F10" s="23"/>
      <c r="G10" s="22"/>
      <c r="H10" s="22"/>
      <c r="I10" s="22"/>
      <c r="J10" s="23"/>
      <c r="K10" s="24"/>
    </row>
    <row r="11" spans="1:11" s="25" customFormat="1" ht="102.75" customHeight="1">
      <c r="A11" s="26" t="s">
        <v>10</v>
      </c>
      <c r="B11" s="27" t="s">
        <v>28</v>
      </c>
      <c r="C11" s="22">
        <f>SUM(C13:C22)</f>
        <v>122083.70000000001</v>
      </c>
      <c r="D11" s="22">
        <f>SUM(D13:D22)</f>
        <v>0</v>
      </c>
      <c r="E11" s="22">
        <f>SUM(E13:E22)</f>
        <v>704511.9</v>
      </c>
      <c r="F11" s="23">
        <f>C11+D11+E11</f>
        <v>826595.6000000001</v>
      </c>
      <c r="G11" s="22">
        <f>SUM(G13:G22)</f>
        <v>68465.1</v>
      </c>
      <c r="H11" s="22">
        <f>SUM(H13:H22)</f>
        <v>0</v>
      </c>
      <c r="I11" s="22">
        <f>SUM(I13:I22)</f>
        <v>489315.5</v>
      </c>
      <c r="J11" s="23">
        <f>G11+H11+I11</f>
        <v>557780.6</v>
      </c>
      <c r="K11" s="24">
        <f>J11/F11</f>
        <v>0.6747926071709067</v>
      </c>
    </row>
    <row r="12" spans="1:11" s="25" customFormat="1" ht="39.75" customHeight="1">
      <c r="A12" s="20"/>
      <c r="B12" s="28" t="s">
        <v>4</v>
      </c>
      <c r="C12" s="22"/>
      <c r="D12" s="22"/>
      <c r="E12" s="22"/>
      <c r="F12" s="23"/>
      <c r="G12" s="22"/>
      <c r="H12" s="22"/>
      <c r="I12" s="22"/>
      <c r="J12" s="23"/>
      <c r="K12" s="24"/>
    </row>
    <row r="13" spans="1:11" s="25" customFormat="1" ht="148.5" customHeight="1">
      <c r="A13" s="20" t="s">
        <v>12</v>
      </c>
      <c r="B13" s="28" t="s">
        <v>34</v>
      </c>
      <c r="C13" s="22">
        <v>0</v>
      </c>
      <c r="D13" s="22"/>
      <c r="E13" s="22">
        <v>1468</v>
      </c>
      <c r="F13" s="23">
        <f aca="true" t="shared" si="0" ref="F13:F30">C13+D13+E13</f>
        <v>1468</v>
      </c>
      <c r="G13" s="22">
        <v>0</v>
      </c>
      <c r="H13" s="22"/>
      <c r="I13" s="22">
        <v>1464.3</v>
      </c>
      <c r="J13" s="23">
        <f aca="true" t="shared" si="1" ref="J13:J23">G13+H13+I13</f>
        <v>1464.3</v>
      </c>
      <c r="K13" s="24">
        <f aca="true" t="shared" si="2" ref="K13:K23">J13/F13</f>
        <v>0.9974795640326976</v>
      </c>
    </row>
    <row r="14" spans="1:11" s="25" customFormat="1" ht="271.5" customHeight="1">
      <c r="A14" s="20" t="s">
        <v>31</v>
      </c>
      <c r="B14" s="28" t="s">
        <v>26</v>
      </c>
      <c r="C14" s="22">
        <v>0</v>
      </c>
      <c r="D14" s="22"/>
      <c r="E14" s="22">
        <v>93241.5</v>
      </c>
      <c r="F14" s="23">
        <f t="shared" si="0"/>
        <v>93241.5</v>
      </c>
      <c r="G14" s="22">
        <v>0</v>
      </c>
      <c r="H14" s="22"/>
      <c r="I14" s="22">
        <v>58091.5</v>
      </c>
      <c r="J14" s="23">
        <f t="shared" si="1"/>
        <v>58091.5</v>
      </c>
      <c r="K14" s="24">
        <f t="shared" si="2"/>
        <v>0.6230219376565156</v>
      </c>
    </row>
    <row r="15" spans="1:11" s="25" customFormat="1" ht="145.5" customHeight="1">
      <c r="A15" s="20" t="s">
        <v>32</v>
      </c>
      <c r="B15" s="28" t="s">
        <v>25</v>
      </c>
      <c r="C15" s="22">
        <v>0</v>
      </c>
      <c r="D15" s="22"/>
      <c r="E15" s="22">
        <v>209050.6</v>
      </c>
      <c r="F15" s="23">
        <f t="shared" si="0"/>
        <v>209050.6</v>
      </c>
      <c r="G15" s="22">
        <v>0</v>
      </c>
      <c r="H15" s="22"/>
      <c r="I15" s="22">
        <v>143121.8</v>
      </c>
      <c r="J15" s="23">
        <f t="shared" si="1"/>
        <v>143121.8</v>
      </c>
      <c r="K15" s="24">
        <f t="shared" si="2"/>
        <v>0.6846275495023693</v>
      </c>
    </row>
    <row r="16" spans="1:11" s="29" customFormat="1" ht="160.5" customHeight="1">
      <c r="A16" s="20" t="s">
        <v>33</v>
      </c>
      <c r="B16" s="28" t="s">
        <v>146</v>
      </c>
      <c r="C16" s="22">
        <v>0</v>
      </c>
      <c r="D16" s="22"/>
      <c r="E16" s="22">
        <v>3850</v>
      </c>
      <c r="F16" s="23">
        <f>C16+D16+E16</f>
        <v>3850</v>
      </c>
      <c r="G16" s="22">
        <v>0</v>
      </c>
      <c r="H16" s="22"/>
      <c r="I16" s="22">
        <v>1600</v>
      </c>
      <c r="J16" s="23">
        <f t="shared" si="1"/>
        <v>1600</v>
      </c>
      <c r="K16" s="24">
        <f>J16/F16</f>
        <v>0.4155844155844156</v>
      </c>
    </row>
    <row r="17" spans="1:11" s="25" customFormat="1" ht="136.5" customHeight="1">
      <c r="A17" s="20" t="s">
        <v>78</v>
      </c>
      <c r="B17" s="28" t="s">
        <v>24</v>
      </c>
      <c r="C17" s="22">
        <v>0</v>
      </c>
      <c r="D17" s="22"/>
      <c r="E17" s="22">
        <v>370906.6</v>
      </c>
      <c r="F17" s="23">
        <f t="shared" si="0"/>
        <v>370906.6</v>
      </c>
      <c r="G17" s="22">
        <v>0</v>
      </c>
      <c r="H17" s="22"/>
      <c r="I17" s="22">
        <v>272191</v>
      </c>
      <c r="J17" s="23">
        <f t="shared" si="1"/>
        <v>272191</v>
      </c>
      <c r="K17" s="24">
        <f t="shared" si="2"/>
        <v>0.7338532126416731</v>
      </c>
    </row>
    <row r="18" spans="1:11" s="25" customFormat="1" ht="191.25" customHeight="1">
      <c r="A18" s="20" t="s">
        <v>82</v>
      </c>
      <c r="B18" s="28" t="s">
        <v>79</v>
      </c>
      <c r="C18" s="22">
        <v>0</v>
      </c>
      <c r="D18" s="22"/>
      <c r="E18" s="22">
        <v>1280.2</v>
      </c>
      <c r="F18" s="23">
        <f t="shared" si="0"/>
        <v>1280.2</v>
      </c>
      <c r="G18" s="22">
        <v>0</v>
      </c>
      <c r="H18" s="22"/>
      <c r="I18" s="22">
        <v>1226.7</v>
      </c>
      <c r="J18" s="23">
        <f t="shared" si="1"/>
        <v>1226.7</v>
      </c>
      <c r="K18" s="24">
        <f t="shared" si="2"/>
        <v>0.9582096547414467</v>
      </c>
    </row>
    <row r="19" spans="1:11" s="25" customFormat="1" ht="134.25" customHeight="1">
      <c r="A19" s="20" t="s">
        <v>83</v>
      </c>
      <c r="B19" s="28" t="s">
        <v>80</v>
      </c>
      <c r="C19" s="22">
        <v>0</v>
      </c>
      <c r="D19" s="22"/>
      <c r="E19" s="22">
        <v>14758.3</v>
      </c>
      <c r="F19" s="23">
        <f t="shared" si="0"/>
        <v>14758.3</v>
      </c>
      <c r="G19" s="22">
        <v>0</v>
      </c>
      <c r="H19" s="22"/>
      <c r="I19" s="22">
        <v>11467.8</v>
      </c>
      <c r="J19" s="23">
        <f t="shared" si="1"/>
        <v>11467.8</v>
      </c>
      <c r="K19" s="24">
        <f t="shared" si="2"/>
        <v>0.7770407160716343</v>
      </c>
    </row>
    <row r="20" spans="1:11" s="25" customFormat="1" ht="249" customHeight="1">
      <c r="A20" s="20" t="s">
        <v>84</v>
      </c>
      <c r="B20" s="21" t="s">
        <v>81</v>
      </c>
      <c r="C20" s="22">
        <v>0</v>
      </c>
      <c r="D20" s="22"/>
      <c r="E20" s="22">
        <v>152.4</v>
      </c>
      <c r="F20" s="23">
        <f>C20+D20+E20</f>
        <v>152.4</v>
      </c>
      <c r="G20" s="22">
        <v>0</v>
      </c>
      <c r="H20" s="22"/>
      <c r="I20" s="22">
        <v>152.4</v>
      </c>
      <c r="J20" s="23">
        <f t="shared" si="1"/>
        <v>152.4</v>
      </c>
      <c r="K20" s="24">
        <f t="shared" si="2"/>
        <v>1</v>
      </c>
    </row>
    <row r="21" spans="1:11" s="25" customFormat="1" ht="321.75" customHeight="1">
      <c r="A21" s="20" t="s">
        <v>154</v>
      </c>
      <c r="B21" s="28" t="s">
        <v>85</v>
      </c>
      <c r="C21" s="22">
        <v>74779.8</v>
      </c>
      <c r="D21" s="22"/>
      <c r="E21" s="22">
        <v>9804.3</v>
      </c>
      <c r="F21" s="23">
        <f t="shared" si="0"/>
        <v>84584.1</v>
      </c>
      <c r="G21" s="22">
        <v>37052.5</v>
      </c>
      <c r="H21" s="22"/>
      <c r="I21" s="22">
        <v>0</v>
      </c>
      <c r="J21" s="23">
        <f t="shared" si="1"/>
        <v>37052.5</v>
      </c>
      <c r="K21" s="24">
        <f t="shared" si="2"/>
        <v>0.43805514275141544</v>
      </c>
    </row>
    <row r="22" spans="1:11" s="25" customFormat="1" ht="83.25" customHeight="1">
      <c r="A22" s="20" t="s">
        <v>155</v>
      </c>
      <c r="B22" s="28" t="s">
        <v>153</v>
      </c>
      <c r="C22" s="22">
        <v>47303.9</v>
      </c>
      <c r="D22" s="22"/>
      <c r="E22" s="22"/>
      <c r="F22" s="23">
        <f>C22+D22+E22</f>
        <v>47303.9</v>
      </c>
      <c r="G22" s="22">
        <v>31412.6</v>
      </c>
      <c r="H22" s="22"/>
      <c r="I22" s="22">
        <v>0</v>
      </c>
      <c r="J22" s="23">
        <f t="shared" si="1"/>
        <v>31412.6</v>
      </c>
      <c r="K22" s="24">
        <f>J22/F22</f>
        <v>0.664059411591856</v>
      </c>
    </row>
    <row r="23" spans="1:11" s="19" customFormat="1" ht="59.25" customHeight="1">
      <c r="A23" s="26" t="s">
        <v>35</v>
      </c>
      <c r="B23" s="27" t="s">
        <v>13</v>
      </c>
      <c r="C23" s="23">
        <f>C25+C26+C27+C28</f>
        <v>0</v>
      </c>
      <c r="D23" s="23">
        <f>D25+D26+D27+D28</f>
        <v>0</v>
      </c>
      <c r="E23" s="23">
        <f>E25+E26+E27+E28</f>
        <v>24781.600000000002</v>
      </c>
      <c r="F23" s="23">
        <f>C23+D23+E23</f>
        <v>24781.600000000002</v>
      </c>
      <c r="G23" s="23">
        <f>G25+G26+G27+G28</f>
        <v>0</v>
      </c>
      <c r="H23" s="23">
        <f>H25+H26+H27+H28</f>
        <v>0</v>
      </c>
      <c r="I23" s="23">
        <f>I25+I26+I27+I28</f>
        <v>22199.5</v>
      </c>
      <c r="J23" s="23">
        <f t="shared" si="1"/>
        <v>22199.5</v>
      </c>
      <c r="K23" s="24">
        <f t="shared" si="2"/>
        <v>0.8958057591115989</v>
      </c>
    </row>
    <row r="24" spans="1:11" s="25" customFormat="1" ht="34.5" customHeight="1">
      <c r="A24" s="20"/>
      <c r="B24" s="28" t="s">
        <v>4</v>
      </c>
      <c r="C24" s="22"/>
      <c r="D24" s="22"/>
      <c r="E24" s="22"/>
      <c r="F24" s="23"/>
      <c r="G24" s="22"/>
      <c r="H24" s="22"/>
      <c r="I24" s="22"/>
      <c r="J24" s="23"/>
      <c r="K24" s="24"/>
    </row>
    <row r="25" spans="1:11" s="25" customFormat="1" ht="249.75" customHeight="1">
      <c r="A25" s="20" t="s">
        <v>124</v>
      </c>
      <c r="B25" s="21" t="s">
        <v>123</v>
      </c>
      <c r="C25" s="22">
        <v>0</v>
      </c>
      <c r="D25" s="22"/>
      <c r="E25" s="22">
        <v>3848</v>
      </c>
      <c r="F25" s="23">
        <f>C25+D25+E25</f>
        <v>3848</v>
      </c>
      <c r="G25" s="22">
        <v>0</v>
      </c>
      <c r="H25" s="22"/>
      <c r="I25" s="22">
        <v>1500</v>
      </c>
      <c r="J25" s="23">
        <f aca="true" t="shared" si="3" ref="J25:J32">G25+H25+I25</f>
        <v>1500</v>
      </c>
      <c r="K25" s="24">
        <f aca="true" t="shared" si="4" ref="K25:K34">J25/F25</f>
        <v>0.3898128898128898</v>
      </c>
    </row>
    <row r="26" spans="1:11" s="25" customFormat="1" ht="183" customHeight="1">
      <c r="A26" s="20" t="s">
        <v>125</v>
      </c>
      <c r="B26" s="21" t="s">
        <v>74</v>
      </c>
      <c r="C26" s="22">
        <v>0</v>
      </c>
      <c r="D26" s="22"/>
      <c r="E26" s="22">
        <v>2486.8</v>
      </c>
      <c r="F26" s="23">
        <f>C26+D26+E26</f>
        <v>2486.8</v>
      </c>
      <c r="G26" s="22">
        <v>0</v>
      </c>
      <c r="H26" s="22"/>
      <c r="I26" s="22">
        <v>2486.8</v>
      </c>
      <c r="J26" s="23">
        <f t="shared" si="3"/>
        <v>2486.8</v>
      </c>
      <c r="K26" s="24">
        <f t="shared" si="4"/>
        <v>1</v>
      </c>
    </row>
    <row r="27" spans="1:11" s="25" customFormat="1" ht="210.75" customHeight="1">
      <c r="A27" s="20" t="s">
        <v>126</v>
      </c>
      <c r="B27" s="21" t="s">
        <v>102</v>
      </c>
      <c r="C27" s="22">
        <v>0</v>
      </c>
      <c r="D27" s="22"/>
      <c r="E27" s="22">
        <v>18387.9</v>
      </c>
      <c r="F27" s="23">
        <f>C27+D27+E27</f>
        <v>18387.9</v>
      </c>
      <c r="G27" s="22">
        <v>0</v>
      </c>
      <c r="H27" s="22"/>
      <c r="I27" s="22">
        <v>18153.8</v>
      </c>
      <c r="J27" s="23">
        <f t="shared" si="3"/>
        <v>18153.8</v>
      </c>
      <c r="K27" s="24">
        <f t="shared" si="4"/>
        <v>0.9872688017663789</v>
      </c>
    </row>
    <row r="28" spans="1:11" s="25" customFormat="1" ht="237" customHeight="1">
      <c r="A28" s="20" t="s">
        <v>127</v>
      </c>
      <c r="B28" s="21" t="s">
        <v>22</v>
      </c>
      <c r="C28" s="22">
        <v>0</v>
      </c>
      <c r="D28" s="22"/>
      <c r="E28" s="22">
        <v>58.9</v>
      </c>
      <c r="F28" s="23">
        <f>C28+D28+E28</f>
        <v>58.9</v>
      </c>
      <c r="G28" s="22">
        <v>0</v>
      </c>
      <c r="H28" s="22"/>
      <c r="I28" s="22">
        <v>58.9</v>
      </c>
      <c r="J28" s="23">
        <f t="shared" si="3"/>
        <v>58.9</v>
      </c>
      <c r="K28" s="24">
        <f>J28/F28</f>
        <v>1</v>
      </c>
    </row>
    <row r="29" spans="1:11" s="25" customFormat="1" ht="132" customHeight="1">
      <c r="A29" s="26" t="s">
        <v>72</v>
      </c>
      <c r="B29" s="30" t="s">
        <v>116</v>
      </c>
      <c r="C29" s="22">
        <v>0</v>
      </c>
      <c r="D29" s="22"/>
      <c r="E29" s="22">
        <v>4064</v>
      </c>
      <c r="F29" s="23">
        <f t="shared" si="0"/>
        <v>4064</v>
      </c>
      <c r="G29" s="22">
        <v>0</v>
      </c>
      <c r="H29" s="22"/>
      <c r="I29" s="31">
        <v>3577.1</v>
      </c>
      <c r="J29" s="23">
        <f t="shared" si="3"/>
        <v>3577.1</v>
      </c>
      <c r="K29" s="24">
        <f t="shared" si="4"/>
        <v>0.8801919291338582</v>
      </c>
    </row>
    <row r="30" spans="1:11" s="25" customFormat="1" ht="165" customHeight="1">
      <c r="A30" s="32" t="s">
        <v>107</v>
      </c>
      <c r="B30" s="27" t="s">
        <v>73</v>
      </c>
      <c r="C30" s="22">
        <v>0</v>
      </c>
      <c r="D30" s="22"/>
      <c r="E30" s="22">
        <v>993.3</v>
      </c>
      <c r="F30" s="23">
        <f t="shared" si="0"/>
        <v>993.3</v>
      </c>
      <c r="G30" s="22">
        <v>0</v>
      </c>
      <c r="H30" s="22"/>
      <c r="I30" s="22">
        <v>402.3</v>
      </c>
      <c r="J30" s="23">
        <f t="shared" si="3"/>
        <v>402.3</v>
      </c>
      <c r="K30" s="24">
        <f t="shared" si="4"/>
        <v>0.4050135910601027</v>
      </c>
    </row>
    <row r="31" spans="1:11" s="25" customFormat="1" ht="131.25" customHeight="1">
      <c r="A31" s="26" t="s">
        <v>117</v>
      </c>
      <c r="B31" s="30" t="s">
        <v>106</v>
      </c>
      <c r="C31" s="22">
        <v>0</v>
      </c>
      <c r="D31" s="22"/>
      <c r="E31" s="22">
        <v>71116.8</v>
      </c>
      <c r="F31" s="23">
        <f aca="true" t="shared" si="5" ref="F31:F36">C31+D31+E31</f>
        <v>71116.8</v>
      </c>
      <c r="G31" s="22">
        <v>0</v>
      </c>
      <c r="H31" s="22"/>
      <c r="I31" s="22">
        <v>0</v>
      </c>
      <c r="J31" s="23">
        <f t="shared" si="3"/>
        <v>0</v>
      </c>
      <c r="K31" s="24">
        <f t="shared" si="4"/>
        <v>0</v>
      </c>
    </row>
    <row r="32" spans="1:11" s="34" customFormat="1" ht="262.5" customHeight="1">
      <c r="A32" s="33" t="s">
        <v>120</v>
      </c>
      <c r="B32" s="27" t="s">
        <v>119</v>
      </c>
      <c r="C32" s="23">
        <v>0</v>
      </c>
      <c r="D32" s="23"/>
      <c r="E32" s="22">
        <v>527832</v>
      </c>
      <c r="F32" s="23">
        <f t="shared" si="5"/>
        <v>527832</v>
      </c>
      <c r="G32" s="23">
        <v>0</v>
      </c>
      <c r="H32" s="23"/>
      <c r="I32" s="22">
        <v>302742.9</v>
      </c>
      <c r="J32" s="23">
        <f t="shared" si="3"/>
        <v>302742.9</v>
      </c>
      <c r="K32" s="24">
        <f t="shared" si="4"/>
        <v>0.5735592006547539</v>
      </c>
    </row>
    <row r="33" spans="1:11" s="34" customFormat="1" ht="155.25" customHeight="1">
      <c r="A33" s="26" t="s">
        <v>128</v>
      </c>
      <c r="B33" s="27" t="s">
        <v>131</v>
      </c>
      <c r="C33" s="23">
        <v>0</v>
      </c>
      <c r="D33" s="23"/>
      <c r="E33" s="22">
        <v>9255</v>
      </c>
      <c r="F33" s="23">
        <f t="shared" si="5"/>
        <v>9255</v>
      </c>
      <c r="G33" s="23">
        <v>0</v>
      </c>
      <c r="H33" s="23"/>
      <c r="I33" s="22">
        <v>7630</v>
      </c>
      <c r="J33" s="23">
        <v>6710</v>
      </c>
      <c r="K33" s="24">
        <f t="shared" si="4"/>
        <v>0.7250135062128579</v>
      </c>
    </row>
    <row r="34" spans="1:11" s="25" customFormat="1" ht="145.5" customHeight="1">
      <c r="A34" s="26" t="s">
        <v>130</v>
      </c>
      <c r="B34" s="27" t="s">
        <v>118</v>
      </c>
      <c r="C34" s="22">
        <v>0</v>
      </c>
      <c r="D34" s="22"/>
      <c r="E34" s="22">
        <v>2200</v>
      </c>
      <c r="F34" s="23">
        <f t="shared" si="5"/>
        <v>2200</v>
      </c>
      <c r="G34" s="22">
        <v>0</v>
      </c>
      <c r="H34" s="22"/>
      <c r="I34" s="22">
        <v>592.5</v>
      </c>
      <c r="J34" s="23">
        <f>G34+H34+I34</f>
        <v>592.5</v>
      </c>
      <c r="K34" s="24">
        <f t="shared" si="4"/>
        <v>0.26931818181818185</v>
      </c>
    </row>
    <row r="35" spans="1:11" s="29" customFormat="1" ht="157.5" customHeight="1">
      <c r="A35" s="26" t="s">
        <v>152</v>
      </c>
      <c r="B35" s="27" t="s">
        <v>151</v>
      </c>
      <c r="C35" s="22">
        <v>23180</v>
      </c>
      <c r="D35" s="22">
        <v>0</v>
      </c>
      <c r="E35" s="22">
        <v>0</v>
      </c>
      <c r="F35" s="23">
        <f t="shared" si="5"/>
        <v>23180</v>
      </c>
      <c r="G35" s="22">
        <v>23180</v>
      </c>
      <c r="H35" s="22">
        <v>0</v>
      </c>
      <c r="I35" s="22">
        <v>0</v>
      </c>
      <c r="J35" s="23">
        <f>G35+H35+I35</f>
        <v>23180</v>
      </c>
      <c r="K35" s="24">
        <f>J35/F35</f>
        <v>1</v>
      </c>
    </row>
    <row r="36" spans="1:11" s="36" customFormat="1" ht="42.75" customHeight="1">
      <c r="A36" s="33" t="s">
        <v>20</v>
      </c>
      <c r="B36" s="27" t="s">
        <v>37</v>
      </c>
      <c r="C36" s="35">
        <f>C38+C39+C40+C41</f>
        <v>0</v>
      </c>
      <c r="D36" s="35">
        <f>D38+D39+D40+D41</f>
        <v>0</v>
      </c>
      <c r="E36" s="35">
        <f>E38+E39+E40+E41</f>
        <v>90775.1</v>
      </c>
      <c r="F36" s="23">
        <f t="shared" si="5"/>
        <v>90775.1</v>
      </c>
      <c r="G36" s="35">
        <f>G38+G39+G40+G41</f>
        <v>0</v>
      </c>
      <c r="H36" s="35">
        <f>H38+H39+H40+H41</f>
        <v>0</v>
      </c>
      <c r="I36" s="35">
        <f>I38+I39+I40+I41</f>
        <v>66837.5</v>
      </c>
      <c r="J36" s="35">
        <f>G36+H36+I36</f>
        <v>66837.5</v>
      </c>
      <c r="K36" s="24">
        <f>J36/F36</f>
        <v>0.7362977292231019</v>
      </c>
    </row>
    <row r="37" spans="1:11" s="36" customFormat="1" ht="31.5" customHeight="1">
      <c r="A37" s="11"/>
      <c r="B37" s="28" t="s">
        <v>4</v>
      </c>
      <c r="C37" s="37"/>
      <c r="D37" s="37"/>
      <c r="E37" s="38"/>
      <c r="F37" s="35"/>
      <c r="G37" s="38"/>
      <c r="H37" s="38"/>
      <c r="I37" s="38"/>
      <c r="J37" s="35"/>
      <c r="K37" s="24"/>
    </row>
    <row r="38" spans="1:11" s="36" customFormat="1" ht="111.75" customHeight="1">
      <c r="A38" s="33" t="s">
        <v>21</v>
      </c>
      <c r="B38" s="27" t="s">
        <v>36</v>
      </c>
      <c r="C38" s="35">
        <v>0</v>
      </c>
      <c r="D38" s="13"/>
      <c r="E38" s="38">
        <v>89010</v>
      </c>
      <c r="F38" s="35">
        <f>C38+D38+E38</f>
        <v>89010</v>
      </c>
      <c r="G38" s="35"/>
      <c r="H38" s="35"/>
      <c r="I38" s="38">
        <v>66757.5</v>
      </c>
      <c r="J38" s="35">
        <f>G38+H38+I38</f>
        <v>66757.5</v>
      </c>
      <c r="K38" s="24">
        <f>J38/F38</f>
        <v>0.75</v>
      </c>
    </row>
    <row r="39" spans="1:11" s="25" customFormat="1" ht="147" customHeight="1">
      <c r="A39" s="26" t="s">
        <v>121</v>
      </c>
      <c r="B39" s="27" t="s">
        <v>118</v>
      </c>
      <c r="C39" s="22">
        <v>0</v>
      </c>
      <c r="D39" s="22"/>
      <c r="E39" s="22">
        <v>400</v>
      </c>
      <c r="F39" s="23">
        <f>C39+D39+E39</f>
        <v>400</v>
      </c>
      <c r="G39" s="22">
        <v>0</v>
      </c>
      <c r="H39" s="22"/>
      <c r="I39" s="22">
        <v>80</v>
      </c>
      <c r="J39" s="23">
        <f>G39+H39+I39</f>
        <v>80</v>
      </c>
      <c r="K39" s="24">
        <f>J39/F39</f>
        <v>0.2</v>
      </c>
    </row>
    <row r="40" spans="1:11" s="29" customFormat="1" ht="113.25" customHeight="1">
      <c r="A40" s="26" t="s">
        <v>156</v>
      </c>
      <c r="B40" s="27" t="s">
        <v>147</v>
      </c>
      <c r="C40" s="22">
        <v>0</v>
      </c>
      <c r="D40" s="22"/>
      <c r="E40" s="22">
        <v>365.1</v>
      </c>
      <c r="F40" s="23">
        <f>C40+D40+E40</f>
        <v>365.1</v>
      </c>
      <c r="G40" s="22">
        <v>0</v>
      </c>
      <c r="H40" s="22"/>
      <c r="I40" s="22">
        <v>0</v>
      </c>
      <c r="J40" s="23">
        <f>G40+H40+I40</f>
        <v>0</v>
      </c>
      <c r="K40" s="24">
        <f>J40/F40</f>
        <v>0</v>
      </c>
    </row>
    <row r="41" spans="1:11" s="29" customFormat="1" ht="113.25" customHeight="1">
      <c r="A41" s="26" t="s">
        <v>157</v>
      </c>
      <c r="B41" s="27" t="s">
        <v>148</v>
      </c>
      <c r="C41" s="22">
        <v>0</v>
      </c>
      <c r="D41" s="22"/>
      <c r="E41" s="22">
        <v>1000</v>
      </c>
      <c r="F41" s="23">
        <f>C41+D41+E41</f>
        <v>1000</v>
      </c>
      <c r="G41" s="22">
        <v>0</v>
      </c>
      <c r="H41" s="22"/>
      <c r="I41" s="22">
        <v>0</v>
      </c>
      <c r="J41" s="23">
        <f>G41+H41+I41</f>
        <v>0</v>
      </c>
      <c r="K41" s="24">
        <f>J41/F41</f>
        <v>0</v>
      </c>
    </row>
    <row r="42" spans="1:11" s="36" customFormat="1" ht="47.25" customHeight="1">
      <c r="A42" s="33" t="s">
        <v>29</v>
      </c>
      <c r="B42" s="27" t="s">
        <v>59</v>
      </c>
      <c r="C42" s="35">
        <f>C44+C48+C49+C50</f>
        <v>0</v>
      </c>
      <c r="D42" s="35">
        <f>D44+D48+D49+D50</f>
        <v>0</v>
      </c>
      <c r="E42" s="35">
        <f>E44+E48+E49+E50</f>
        <v>7407.2</v>
      </c>
      <c r="F42" s="35">
        <f>C42+D42+E42</f>
        <v>7407.2</v>
      </c>
      <c r="G42" s="35">
        <f>G44+G48+G49+G50</f>
        <v>0</v>
      </c>
      <c r="H42" s="35">
        <f>H44+H48+H49+H50</f>
        <v>0</v>
      </c>
      <c r="I42" s="35">
        <f>I44+I48+I49+I50</f>
        <v>4211.2</v>
      </c>
      <c r="J42" s="35">
        <f>G42+H42+I42</f>
        <v>4211.2</v>
      </c>
      <c r="K42" s="24">
        <f>J42/F42</f>
        <v>0.5685279187817259</v>
      </c>
    </row>
    <row r="43" spans="1:11" s="36" customFormat="1" ht="37.5" customHeight="1">
      <c r="A43" s="11"/>
      <c r="B43" s="28" t="s">
        <v>4</v>
      </c>
      <c r="C43" s="13"/>
      <c r="D43" s="13"/>
      <c r="E43" s="13"/>
      <c r="F43" s="35"/>
      <c r="G43" s="13"/>
      <c r="H43" s="13"/>
      <c r="I43" s="13"/>
      <c r="J43" s="13"/>
      <c r="K43" s="24"/>
    </row>
    <row r="44" spans="1:11" s="36" customFormat="1" ht="146.25" customHeight="1">
      <c r="A44" s="33" t="s">
        <v>30</v>
      </c>
      <c r="B44" s="27" t="s">
        <v>69</v>
      </c>
      <c r="C44" s="35">
        <f>C46+C47</f>
        <v>0</v>
      </c>
      <c r="D44" s="13">
        <f>D46+D47</f>
        <v>0</v>
      </c>
      <c r="E44" s="35">
        <f>E46+E47</f>
        <v>1790.2</v>
      </c>
      <c r="F44" s="35">
        <f>C44+D44+E44</f>
        <v>1790.2</v>
      </c>
      <c r="G44" s="35">
        <f>G46+G47</f>
        <v>0</v>
      </c>
      <c r="H44" s="35">
        <f>H46+H47</f>
        <v>0</v>
      </c>
      <c r="I44" s="35">
        <f>I46+I47</f>
        <v>1236.6</v>
      </c>
      <c r="J44" s="35">
        <f>G44+H44+I44</f>
        <v>1236.6</v>
      </c>
      <c r="K44" s="24">
        <f>J44/F44</f>
        <v>0.6907608088481734</v>
      </c>
    </row>
    <row r="45" spans="1:11" s="36" customFormat="1" ht="30" customHeight="1">
      <c r="A45" s="11"/>
      <c r="B45" s="28" t="s">
        <v>4</v>
      </c>
      <c r="C45" s="13"/>
      <c r="D45" s="13"/>
      <c r="E45" s="13"/>
      <c r="F45" s="35"/>
      <c r="G45" s="13"/>
      <c r="H45" s="13"/>
      <c r="I45" s="13"/>
      <c r="J45" s="13"/>
      <c r="K45" s="39"/>
    </row>
    <row r="46" spans="1:11" s="36" customFormat="1" ht="249.75" customHeight="1">
      <c r="A46" s="11" t="s">
        <v>70</v>
      </c>
      <c r="B46" s="21" t="s">
        <v>62</v>
      </c>
      <c r="C46" s="38">
        <v>0</v>
      </c>
      <c r="D46" s="37"/>
      <c r="E46" s="38">
        <v>117.8</v>
      </c>
      <c r="F46" s="35">
        <f aca="true" t="shared" si="6" ref="F46:F51">C46+D46+E46</f>
        <v>117.8</v>
      </c>
      <c r="G46" s="38">
        <v>0</v>
      </c>
      <c r="H46" s="37"/>
      <c r="I46" s="38">
        <v>117.8</v>
      </c>
      <c r="J46" s="35">
        <f aca="true" t="shared" si="7" ref="J46:J51">G46+H46+I46</f>
        <v>117.8</v>
      </c>
      <c r="K46" s="24">
        <f aca="true" t="shared" si="8" ref="K46:K51">J46/F46</f>
        <v>1</v>
      </c>
    </row>
    <row r="47" spans="1:11" s="36" customFormat="1" ht="160.5" customHeight="1">
      <c r="A47" s="11" t="s">
        <v>71</v>
      </c>
      <c r="B47" s="21" t="s">
        <v>68</v>
      </c>
      <c r="C47" s="38">
        <v>0</v>
      </c>
      <c r="D47" s="37"/>
      <c r="E47" s="38">
        <v>1672.4</v>
      </c>
      <c r="F47" s="35">
        <f t="shared" si="6"/>
        <v>1672.4</v>
      </c>
      <c r="G47" s="38">
        <v>0</v>
      </c>
      <c r="H47" s="37"/>
      <c r="I47" s="38">
        <v>1118.8</v>
      </c>
      <c r="J47" s="35">
        <f t="shared" si="7"/>
        <v>1118.8</v>
      </c>
      <c r="K47" s="24">
        <f t="shared" si="8"/>
        <v>0.6689787132265008</v>
      </c>
    </row>
    <row r="48" spans="1:11" s="36" customFormat="1" ht="185.25" customHeight="1">
      <c r="A48" s="33" t="s">
        <v>60</v>
      </c>
      <c r="B48" s="27" t="s">
        <v>61</v>
      </c>
      <c r="C48" s="38">
        <v>0</v>
      </c>
      <c r="D48" s="38"/>
      <c r="E48" s="38">
        <v>4567</v>
      </c>
      <c r="F48" s="35">
        <f t="shared" si="6"/>
        <v>4567</v>
      </c>
      <c r="G48" s="38">
        <v>0</v>
      </c>
      <c r="H48" s="37"/>
      <c r="I48" s="38">
        <v>2819.5</v>
      </c>
      <c r="J48" s="35">
        <f t="shared" si="7"/>
        <v>2819.5</v>
      </c>
      <c r="K48" s="24">
        <f t="shared" si="8"/>
        <v>0.6173636960805781</v>
      </c>
    </row>
    <row r="49" spans="1:11" s="36" customFormat="1" ht="409.5" customHeight="1">
      <c r="A49" s="33" t="s">
        <v>115</v>
      </c>
      <c r="B49" s="63" t="s">
        <v>132</v>
      </c>
      <c r="C49" s="38"/>
      <c r="D49" s="38"/>
      <c r="E49" s="38">
        <v>650</v>
      </c>
      <c r="F49" s="35">
        <f t="shared" si="6"/>
        <v>650</v>
      </c>
      <c r="G49" s="38"/>
      <c r="H49" s="38"/>
      <c r="I49" s="38">
        <v>0</v>
      </c>
      <c r="J49" s="35">
        <f t="shared" si="7"/>
        <v>0</v>
      </c>
      <c r="K49" s="24">
        <f t="shared" si="8"/>
        <v>0</v>
      </c>
    </row>
    <row r="50" spans="1:11" s="25" customFormat="1" ht="190.5" customHeight="1">
      <c r="A50" s="26" t="s">
        <v>122</v>
      </c>
      <c r="B50" s="27" t="s">
        <v>118</v>
      </c>
      <c r="C50" s="22">
        <v>0</v>
      </c>
      <c r="D50" s="22"/>
      <c r="E50" s="22">
        <v>400</v>
      </c>
      <c r="F50" s="23">
        <f t="shared" si="6"/>
        <v>400</v>
      </c>
      <c r="G50" s="22">
        <v>0</v>
      </c>
      <c r="H50" s="22"/>
      <c r="I50" s="22">
        <v>155.1</v>
      </c>
      <c r="J50" s="23">
        <f t="shared" si="7"/>
        <v>155.1</v>
      </c>
      <c r="K50" s="24">
        <f t="shared" si="8"/>
        <v>0.38775</v>
      </c>
    </row>
    <row r="51" spans="1:11" s="42" customFormat="1" ht="52.5" customHeight="1">
      <c r="A51" s="33" t="s">
        <v>63</v>
      </c>
      <c r="B51" s="30" t="s">
        <v>87</v>
      </c>
      <c r="C51" s="40">
        <f>C53+C54+C55+C56</f>
        <v>36847.54</v>
      </c>
      <c r="D51" s="40">
        <f>D53+D54+D55+D56</f>
        <v>9479.619999999999</v>
      </c>
      <c r="E51" s="40">
        <f>E53+E54+E55+E56</f>
        <v>0</v>
      </c>
      <c r="F51" s="40">
        <f t="shared" si="6"/>
        <v>46327.16</v>
      </c>
      <c r="G51" s="40">
        <f>G53+G54+G55+G56</f>
        <v>36847.5</v>
      </c>
      <c r="H51" s="40">
        <f>H53+H54+H55+H56</f>
        <v>9479.599999999999</v>
      </c>
      <c r="I51" s="40">
        <f>I53+I54+I55+I56</f>
        <v>0</v>
      </c>
      <c r="J51" s="40">
        <f t="shared" si="7"/>
        <v>46327.1</v>
      </c>
      <c r="K51" s="41">
        <f t="shared" si="8"/>
        <v>0.9999987048634105</v>
      </c>
    </row>
    <row r="52" spans="1:11" s="36" customFormat="1" ht="30.75" customHeight="1">
      <c r="A52" s="33"/>
      <c r="B52" s="30" t="s">
        <v>4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s="36" customFormat="1" ht="114" customHeight="1">
      <c r="A53" s="33" t="s">
        <v>38</v>
      </c>
      <c r="B53" s="21" t="s">
        <v>101</v>
      </c>
      <c r="C53" s="43">
        <v>8994.44</v>
      </c>
      <c r="D53" s="43">
        <v>0</v>
      </c>
      <c r="E53" s="43">
        <v>0</v>
      </c>
      <c r="F53" s="40">
        <f>C53+D53+E53</f>
        <v>8994.44</v>
      </c>
      <c r="G53" s="43">
        <v>8994.4</v>
      </c>
      <c r="H53" s="43">
        <v>0</v>
      </c>
      <c r="I53" s="43">
        <v>0</v>
      </c>
      <c r="J53" s="40">
        <f>G53+H53+I53</f>
        <v>8994.4</v>
      </c>
      <c r="K53" s="41">
        <f>J53/F53</f>
        <v>0.9999955528081792</v>
      </c>
    </row>
    <row r="54" spans="1:11" s="36" customFormat="1" ht="162" customHeight="1">
      <c r="A54" s="33" t="s">
        <v>89</v>
      </c>
      <c r="B54" s="21" t="s">
        <v>88</v>
      </c>
      <c r="C54" s="43">
        <v>0</v>
      </c>
      <c r="D54" s="43">
        <v>9298.82</v>
      </c>
      <c r="E54" s="43">
        <v>0</v>
      </c>
      <c r="F54" s="40">
        <f>C54+D54+E54</f>
        <v>9298.82</v>
      </c>
      <c r="G54" s="43">
        <v>0</v>
      </c>
      <c r="H54" s="43">
        <v>9298.8</v>
      </c>
      <c r="I54" s="43">
        <v>0</v>
      </c>
      <c r="J54" s="40">
        <f>G54+H54+I54</f>
        <v>9298.8</v>
      </c>
      <c r="K54" s="41">
        <f>J54/F54</f>
        <v>0.999997849189467</v>
      </c>
    </row>
    <row r="55" spans="1:11" s="36" customFormat="1" ht="141" customHeight="1">
      <c r="A55" s="33" t="s">
        <v>90</v>
      </c>
      <c r="B55" s="21" t="s">
        <v>86</v>
      </c>
      <c r="C55" s="43">
        <v>0</v>
      </c>
      <c r="D55" s="43">
        <v>180.8</v>
      </c>
      <c r="E55" s="43">
        <v>0</v>
      </c>
      <c r="F55" s="40">
        <f>C55+D55+E55</f>
        <v>180.8</v>
      </c>
      <c r="G55" s="43">
        <v>0</v>
      </c>
      <c r="H55" s="43">
        <v>180.8</v>
      </c>
      <c r="I55" s="43">
        <v>0</v>
      </c>
      <c r="J55" s="40">
        <f>G55+H55+I55</f>
        <v>180.8</v>
      </c>
      <c r="K55" s="41">
        <f>J55/F55</f>
        <v>1</v>
      </c>
    </row>
    <row r="56" spans="1:11" s="36" customFormat="1" ht="183" customHeight="1">
      <c r="A56" s="33" t="s">
        <v>139</v>
      </c>
      <c r="B56" s="44" t="s">
        <v>108</v>
      </c>
      <c r="C56" s="43">
        <v>27853.1</v>
      </c>
      <c r="D56" s="40">
        <v>0</v>
      </c>
      <c r="E56" s="43">
        <v>0</v>
      </c>
      <c r="F56" s="40">
        <f>C56+D56+E56</f>
        <v>27853.1</v>
      </c>
      <c r="G56" s="43">
        <v>27853.1</v>
      </c>
      <c r="H56" s="43">
        <v>0</v>
      </c>
      <c r="I56" s="43">
        <v>0</v>
      </c>
      <c r="J56" s="40">
        <f>G56+H56+I56</f>
        <v>27853.1</v>
      </c>
      <c r="K56" s="41">
        <f>J56/F56</f>
        <v>1</v>
      </c>
    </row>
    <row r="57" spans="1:11" s="19" customFormat="1" ht="43.5" customHeight="1">
      <c r="A57" s="32" t="s">
        <v>64</v>
      </c>
      <c r="B57" s="27" t="s">
        <v>14</v>
      </c>
      <c r="C57" s="23">
        <f aca="true" t="shared" si="9" ref="C57:I57">C59</f>
        <v>0</v>
      </c>
      <c r="D57" s="23">
        <f t="shared" si="9"/>
        <v>0</v>
      </c>
      <c r="E57" s="23">
        <f t="shared" si="9"/>
        <v>880.7</v>
      </c>
      <c r="F57" s="23">
        <f>C57+D57+E57</f>
        <v>880.7</v>
      </c>
      <c r="G57" s="23">
        <f t="shared" si="9"/>
        <v>0</v>
      </c>
      <c r="H57" s="23">
        <f t="shared" si="9"/>
        <v>0</v>
      </c>
      <c r="I57" s="23">
        <f t="shared" si="9"/>
        <v>729.5</v>
      </c>
      <c r="J57" s="23">
        <f>G57+H57+I57</f>
        <v>729.5</v>
      </c>
      <c r="K57" s="24">
        <f>J57/F57</f>
        <v>0.8283183831043488</v>
      </c>
    </row>
    <row r="58" spans="1:11" s="25" customFormat="1" ht="29.25" customHeight="1">
      <c r="A58" s="20"/>
      <c r="B58" s="21" t="s">
        <v>4</v>
      </c>
      <c r="C58" s="22"/>
      <c r="D58" s="22"/>
      <c r="E58" s="22"/>
      <c r="F58" s="23"/>
      <c r="G58" s="22"/>
      <c r="H58" s="22"/>
      <c r="I58" s="22"/>
      <c r="J58" s="23"/>
      <c r="K58" s="24"/>
    </row>
    <row r="59" spans="1:11" s="25" customFormat="1" ht="84" customHeight="1">
      <c r="A59" s="26" t="s">
        <v>42</v>
      </c>
      <c r="B59" s="27" t="s">
        <v>13</v>
      </c>
      <c r="C59" s="22">
        <f>C61+C62+C63</f>
        <v>0</v>
      </c>
      <c r="D59" s="22">
        <f>D61+D62+D63</f>
        <v>0</v>
      </c>
      <c r="E59" s="22">
        <f>E61+E62+E63</f>
        <v>880.7</v>
      </c>
      <c r="F59" s="23">
        <f>C59+D59+E59</f>
        <v>880.7</v>
      </c>
      <c r="G59" s="22">
        <f>G61+G62+G63</f>
        <v>0</v>
      </c>
      <c r="H59" s="22">
        <f>H61+H62+H63</f>
        <v>0</v>
      </c>
      <c r="I59" s="22">
        <f>I61+I62+I63</f>
        <v>729.5</v>
      </c>
      <c r="J59" s="23">
        <f>G59+H59+I59</f>
        <v>729.5</v>
      </c>
      <c r="K59" s="24">
        <f>J59/F59</f>
        <v>0.8283183831043488</v>
      </c>
    </row>
    <row r="60" spans="1:11" s="25" customFormat="1" ht="40.5" customHeight="1">
      <c r="A60" s="20"/>
      <c r="B60" s="28" t="s">
        <v>4</v>
      </c>
      <c r="C60" s="22"/>
      <c r="D60" s="22"/>
      <c r="E60" s="22"/>
      <c r="F60" s="23"/>
      <c r="G60" s="22"/>
      <c r="H60" s="22"/>
      <c r="I60" s="22"/>
      <c r="J60" s="23"/>
      <c r="K60" s="24"/>
    </row>
    <row r="61" spans="1:11" s="45" customFormat="1" ht="409.5" customHeight="1">
      <c r="A61" s="20" t="s">
        <v>91</v>
      </c>
      <c r="B61" s="21" t="s">
        <v>18</v>
      </c>
      <c r="C61" s="22">
        <v>0</v>
      </c>
      <c r="D61" s="22"/>
      <c r="E61" s="22">
        <v>809.2</v>
      </c>
      <c r="F61" s="23">
        <f>C61+D61+E61</f>
        <v>809.2</v>
      </c>
      <c r="G61" s="22">
        <v>0</v>
      </c>
      <c r="H61" s="22"/>
      <c r="I61" s="22">
        <v>658</v>
      </c>
      <c r="J61" s="23">
        <f>G61+H61+I61</f>
        <v>658</v>
      </c>
      <c r="K61" s="24">
        <f>J61/F61</f>
        <v>0.8131487889273356</v>
      </c>
    </row>
    <row r="62" spans="1:11" s="45" customFormat="1" ht="245.25" customHeight="1">
      <c r="A62" s="20" t="s">
        <v>92</v>
      </c>
      <c r="B62" s="21" t="s">
        <v>23</v>
      </c>
      <c r="C62" s="22">
        <v>0</v>
      </c>
      <c r="D62" s="22"/>
      <c r="E62" s="22">
        <v>15.6</v>
      </c>
      <c r="F62" s="23">
        <f>C62+D62+E62</f>
        <v>15.6</v>
      </c>
      <c r="G62" s="22">
        <v>0</v>
      </c>
      <c r="H62" s="22"/>
      <c r="I62" s="22">
        <v>15.6</v>
      </c>
      <c r="J62" s="23">
        <f>G62+H62+I62</f>
        <v>15.6</v>
      </c>
      <c r="K62" s="24">
        <f>J62/F62</f>
        <v>1</v>
      </c>
    </row>
    <row r="63" spans="1:11" s="45" customFormat="1" ht="194.25" customHeight="1">
      <c r="A63" s="20" t="s">
        <v>93</v>
      </c>
      <c r="B63" s="21" t="s">
        <v>75</v>
      </c>
      <c r="C63" s="22">
        <v>0</v>
      </c>
      <c r="D63" s="22"/>
      <c r="E63" s="22">
        <v>55.9</v>
      </c>
      <c r="F63" s="23">
        <f>C63+D63+E63</f>
        <v>55.9</v>
      </c>
      <c r="G63" s="22">
        <v>0</v>
      </c>
      <c r="H63" s="22"/>
      <c r="I63" s="22">
        <v>55.9</v>
      </c>
      <c r="J63" s="23">
        <f>G63+H63+I63</f>
        <v>55.9</v>
      </c>
      <c r="K63" s="24">
        <f>J63/F63</f>
        <v>1</v>
      </c>
    </row>
    <row r="64" spans="1:11" s="25" customFormat="1" ht="63.75" customHeight="1">
      <c r="A64" s="46"/>
      <c r="B64" s="47" t="s">
        <v>11</v>
      </c>
      <c r="C64" s="23">
        <f aca="true" t="shared" si="10" ref="C64:J64">C9+C36+C42+C51+C57</f>
        <v>182111.24000000002</v>
      </c>
      <c r="D64" s="23">
        <f t="shared" si="10"/>
        <v>9479.619999999999</v>
      </c>
      <c r="E64" s="23">
        <f t="shared" si="10"/>
        <v>1443817.6</v>
      </c>
      <c r="F64" s="23">
        <f t="shared" si="10"/>
        <v>1635408.46</v>
      </c>
      <c r="G64" s="23">
        <f t="shared" si="10"/>
        <v>128492.6</v>
      </c>
      <c r="H64" s="23">
        <f t="shared" si="10"/>
        <v>9479.599999999999</v>
      </c>
      <c r="I64" s="23">
        <f t="shared" si="10"/>
        <v>898238</v>
      </c>
      <c r="J64" s="23">
        <f t="shared" si="10"/>
        <v>1036210.2</v>
      </c>
      <c r="K64" s="24">
        <f>J64/F64</f>
        <v>0.6336094164512271</v>
      </c>
    </row>
    <row r="65" spans="1:11" s="25" customFormat="1" ht="69.75" customHeight="1">
      <c r="A65" s="32" t="s">
        <v>43</v>
      </c>
      <c r="B65" s="47" t="s">
        <v>41</v>
      </c>
      <c r="C65" s="23">
        <f>C67</f>
        <v>0</v>
      </c>
      <c r="D65" s="23">
        <f aca="true" t="shared" si="11" ref="D65:J65">D67</f>
        <v>0</v>
      </c>
      <c r="E65" s="23">
        <f t="shared" si="11"/>
        <v>63840</v>
      </c>
      <c r="F65" s="23">
        <f t="shared" si="11"/>
        <v>63840</v>
      </c>
      <c r="G65" s="23">
        <f t="shared" si="11"/>
        <v>0</v>
      </c>
      <c r="H65" s="23">
        <f t="shared" si="11"/>
        <v>0</v>
      </c>
      <c r="I65" s="23">
        <f t="shared" si="11"/>
        <v>63840</v>
      </c>
      <c r="J65" s="23">
        <f t="shared" si="11"/>
        <v>63840</v>
      </c>
      <c r="K65" s="24">
        <f>J65/F65</f>
        <v>1</v>
      </c>
    </row>
    <row r="66" spans="1:11" s="25" customFormat="1" ht="41.25" customHeight="1">
      <c r="A66" s="32"/>
      <c r="B66" s="48" t="s">
        <v>4</v>
      </c>
      <c r="C66" s="23"/>
      <c r="D66" s="23"/>
      <c r="E66" s="23"/>
      <c r="F66" s="23"/>
      <c r="G66" s="23"/>
      <c r="H66" s="23"/>
      <c r="I66" s="23"/>
      <c r="J66" s="23"/>
      <c r="K66" s="23"/>
    </row>
    <row r="67" spans="1:11" s="25" customFormat="1" ht="87.75" customHeight="1">
      <c r="A67" s="32" t="s">
        <v>44</v>
      </c>
      <c r="B67" s="47" t="s">
        <v>40</v>
      </c>
      <c r="C67" s="23"/>
      <c r="D67" s="23"/>
      <c r="E67" s="22">
        <v>63840</v>
      </c>
      <c r="F67" s="23">
        <f>C67+D67+E67</f>
        <v>63840</v>
      </c>
      <c r="G67" s="23"/>
      <c r="H67" s="23"/>
      <c r="I67" s="22">
        <v>63840</v>
      </c>
      <c r="J67" s="23">
        <f>G67+H67+I67</f>
        <v>63840</v>
      </c>
      <c r="K67" s="24">
        <f>J67/F67</f>
        <v>1</v>
      </c>
    </row>
    <row r="68" spans="1:11" s="19" customFormat="1" ht="44.25" customHeight="1">
      <c r="A68" s="32" t="s">
        <v>45</v>
      </c>
      <c r="B68" s="47" t="s">
        <v>6</v>
      </c>
      <c r="C68" s="23">
        <f>SUM(C70,C71,C72,C73,C74,C75,C76)</f>
        <v>85177.2</v>
      </c>
      <c r="D68" s="23">
        <f aca="true" t="shared" si="12" ref="D68:J68">SUM(D70,D71,D72,D73,D74,D75,D76)</f>
        <v>0</v>
      </c>
      <c r="E68" s="23">
        <f t="shared" si="12"/>
        <v>1518672.7</v>
      </c>
      <c r="F68" s="23">
        <f t="shared" si="12"/>
        <v>1603849.9</v>
      </c>
      <c r="G68" s="23">
        <f t="shared" si="12"/>
        <v>56561.5</v>
      </c>
      <c r="H68" s="23">
        <f t="shared" si="12"/>
        <v>0</v>
      </c>
      <c r="I68" s="23">
        <f t="shared" si="12"/>
        <v>471861</v>
      </c>
      <c r="J68" s="23">
        <f t="shared" si="12"/>
        <v>528422.5</v>
      </c>
      <c r="K68" s="24">
        <f>J68/F68</f>
        <v>0.32947129279367104</v>
      </c>
    </row>
    <row r="69" spans="1:11" s="19" customFormat="1" ht="33.75" customHeight="1">
      <c r="A69" s="46"/>
      <c r="B69" s="48" t="s">
        <v>4</v>
      </c>
      <c r="C69" s="23"/>
      <c r="D69" s="23"/>
      <c r="E69" s="23"/>
      <c r="F69" s="23"/>
      <c r="G69" s="49"/>
      <c r="H69" s="49"/>
      <c r="I69" s="49"/>
      <c r="J69" s="23"/>
      <c r="K69" s="24"/>
    </row>
    <row r="70" spans="1:11" s="19" customFormat="1" ht="140.25" customHeight="1">
      <c r="A70" s="32" t="s">
        <v>94</v>
      </c>
      <c r="B70" s="47" t="s">
        <v>39</v>
      </c>
      <c r="C70" s="23">
        <v>0</v>
      </c>
      <c r="D70" s="23"/>
      <c r="E70" s="22">
        <v>386</v>
      </c>
      <c r="F70" s="23">
        <f aca="true" t="shared" si="13" ref="F70:F76">C70+D70+E70</f>
        <v>386</v>
      </c>
      <c r="G70" s="65"/>
      <c r="H70" s="65"/>
      <c r="I70" s="65">
        <v>0</v>
      </c>
      <c r="J70" s="23">
        <f aca="true" t="shared" si="14" ref="J70:J76">G70+H70+I70</f>
        <v>0</v>
      </c>
      <c r="K70" s="24">
        <f aca="true" t="shared" si="15" ref="K70:K76">J70/F70</f>
        <v>0</v>
      </c>
    </row>
    <row r="71" spans="1:11" s="19" customFormat="1" ht="80.25" customHeight="1">
      <c r="A71" s="32" t="s">
        <v>65</v>
      </c>
      <c r="B71" s="47" t="s">
        <v>40</v>
      </c>
      <c r="C71" s="23">
        <v>0</v>
      </c>
      <c r="D71" s="23"/>
      <c r="E71" s="22">
        <v>1023340</v>
      </c>
      <c r="F71" s="23">
        <f t="shared" si="13"/>
        <v>1023340</v>
      </c>
      <c r="G71" s="65"/>
      <c r="H71" s="65"/>
      <c r="I71" s="65">
        <v>168375.7</v>
      </c>
      <c r="J71" s="23">
        <f t="shared" si="14"/>
        <v>168375.7</v>
      </c>
      <c r="K71" s="24">
        <f t="shared" si="15"/>
        <v>0.1645354427658452</v>
      </c>
    </row>
    <row r="72" spans="1:11" s="19" customFormat="1" ht="118.5" customHeight="1">
      <c r="A72" s="32" t="s">
        <v>95</v>
      </c>
      <c r="B72" s="47" t="s">
        <v>103</v>
      </c>
      <c r="C72" s="23">
        <v>0</v>
      </c>
      <c r="D72" s="23"/>
      <c r="E72" s="22">
        <v>333000</v>
      </c>
      <c r="F72" s="23">
        <f t="shared" si="13"/>
        <v>333000</v>
      </c>
      <c r="G72" s="65"/>
      <c r="H72" s="65"/>
      <c r="I72" s="22">
        <v>223108.5</v>
      </c>
      <c r="J72" s="23">
        <f t="shared" si="14"/>
        <v>223108.5</v>
      </c>
      <c r="K72" s="24">
        <f t="shared" si="15"/>
        <v>0.6699954954954955</v>
      </c>
    </row>
    <row r="73" spans="1:11" s="19" customFormat="1" ht="166.5" customHeight="1">
      <c r="A73" s="32" t="s">
        <v>109</v>
      </c>
      <c r="B73" s="47" t="s">
        <v>110</v>
      </c>
      <c r="C73" s="23">
        <v>0</v>
      </c>
      <c r="D73" s="23"/>
      <c r="E73" s="22">
        <v>6080</v>
      </c>
      <c r="F73" s="23">
        <f t="shared" si="13"/>
        <v>6080</v>
      </c>
      <c r="G73" s="65"/>
      <c r="H73" s="65"/>
      <c r="I73" s="65">
        <v>0</v>
      </c>
      <c r="J73" s="23">
        <f t="shared" si="14"/>
        <v>0</v>
      </c>
      <c r="K73" s="24">
        <f t="shared" si="15"/>
        <v>0</v>
      </c>
    </row>
    <row r="74" spans="1:11" s="19" customFormat="1" ht="136.5" customHeight="1">
      <c r="A74" s="32" t="s">
        <v>133</v>
      </c>
      <c r="B74" s="47" t="s">
        <v>136</v>
      </c>
      <c r="C74" s="23">
        <v>85000</v>
      </c>
      <c r="D74" s="23"/>
      <c r="E74" s="22">
        <v>141600</v>
      </c>
      <c r="F74" s="23">
        <f t="shared" si="13"/>
        <v>226600</v>
      </c>
      <c r="G74" s="65">
        <v>56561.5</v>
      </c>
      <c r="H74" s="65"/>
      <c r="I74" s="65">
        <v>80376.8</v>
      </c>
      <c r="J74" s="23">
        <f t="shared" si="14"/>
        <v>136938.3</v>
      </c>
      <c r="K74" s="24">
        <f t="shared" si="15"/>
        <v>0.6043172992056487</v>
      </c>
    </row>
    <row r="75" spans="1:11" s="19" customFormat="1" ht="146.25" customHeight="1">
      <c r="A75" s="32" t="s">
        <v>134</v>
      </c>
      <c r="B75" s="47" t="s">
        <v>137</v>
      </c>
      <c r="C75" s="23">
        <v>0</v>
      </c>
      <c r="D75" s="23"/>
      <c r="E75" s="22">
        <v>14250</v>
      </c>
      <c r="F75" s="23">
        <f t="shared" si="13"/>
        <v>14250</v>
      </c>
      <c r="G75" s="65">
        <v>0</v>
      </c>
      <c r="H75" s="65"/>
      <c r="I75" s="65">
        <v>0</v>
      </c>
      <c r="J75" s="23">
        <f t="shared" si="14"/>
        <v>0</v>
      </c>
      <c r="K75" s="24">
        <f t="shared" si="15"/>
        <v>0</v>
      </c>
    </row>
    <row r="76" spans="1:11" s="19" customFormat="1" ht="183" customHeight="1">
      <c r="A76" s="32" t="s">
        <v>135</v>
      </c>
      <c r="B76" s="47" t="s">
        <v>138</v>
      </c>
      <c r="C76" s="23">
        <v>177.2</v>
      </c>
      <c r="D76" s="23"/>
      <c r="E76" s="22">
        <v>16.7</v>
      </c>
      <c r="F76" s="23">
        <f t="shared" si="13"/>
        <v>193.89999999999998</v>
      </c>
      <c r="G76" s="65">
        <v>0</v>
      </c>
      <c r="H76" s="65"/>
      <c r="I76" s="65">
        <v>0</v>
      </c>
      <c r="J76" s="23">
        <f t="shared" si="14"/>
        <v>0</v>
      </c>
      <c r="K76" s="24">
        <f t="shared" si="15"/>
        <v>0</v>
      </c>
    </row>
    <row r="77" spans="1:11" s="19" customFormat="1" ht="39" customHeight="1">
      <c r="A77" s="32" t="s">
        <v>48</v>
      </c>
      <c r="B77" s="47" t="s">
        <v>46</v>
      </c>
      <c r="C77" s="23">
        <f>C79</f>
        <v>0</v>
      </c>
      <c r="D77" s="23">
        <f aca="true" t="shared" si="16" ref="D77:K77">D79</f>
        <v>0</v>
      </c>
      <c r="E77" s="23">
        <f t="shared" si="16"/>
        <v>240830.2</v>
      </c>
      <c r="F77" s="23">
        <f t="shared" si="16"/>
        <v>240830.2</v>
      </c>
      <c r="G77" s="49">
        <f t="shared" si="16"/>
        <v>0</v>
      </c>
      <c r="H77" s="49">
        <f t="shared" si="16"/>
        <v>0</v>
      </c>
      <c r="I77" s="49">
        <f t="shared" si="16"/>
        <v>0</v>
      </c>
      <c r="J77" s="49">
        <f t="shared" si="16"/>
        <v>0</v>
      </c>
      <c r="K77" s="49">
        <f t="shared" si="16"/>
        <v>0</v>
      </c>
    </row>
    <row r="78" spans="1:11" s="19" customFormat="1" ht="43.5" customHeight="1">
      <c r="A78" s="32"/>
      <c r="B78" s="48" t="s">
        <v>4</v>
      </c>
      <c r="C78" s="23"/>
      <c r="D78" s="23"/>
      <c r="E78" s="22"/>
      <c r="F78" s="23"/>
      <c r="G78" s="65"/>
      <c r="H78" s="65"/>
      <c r="I78" s="65"/>
      <c r="J78" s="23"/>
      <c r="K78" s="24"/>
    </row>
    <row r="79" spans="1:11" s="19" customFormat="1" ht="301.5" customHeight="1">
      <c r="A79" s="32" t="s">
        <v>49</v>
      </c>
      <c r="B79" s="27" t="s">
        <v>150</v>
      </c>
      <c r="C79" s="23"/>
      <c r="D79" s="23"/>
      <c r="E79" s="22">
        <v>240830.2</v>
      </c>
      <c r="F79" s="23">
        <f>C79+D79+E79</f>
        <v>240830.2</v>
      </c>
      <c r="G79" s="65"/>
      <c r="H79" s="65"/>
      <c r="I79" s="65">
        <v>0</v>
      </c>
      <c r="J79" s="23">
        <f>G79+H79+I79</f>
        <v>0</v>
      </c>
      <c r="K79" s="24">
        <f>J79/F79</f>
        <v>0</v>
      </c>
    </row>
    <row r="80" spans="1:11" s="19" customFormat="1" ht="41.25" customHeight="1">
      <c r="A80" s="32" t="s">
        <v>50</v>
      </c>
      <c r="B80" s="47" t="s">
        <v>47</v>
      </c>
      <c r="C80" s="23">
        <f>C82+C83+C84+C85+C86</f>
        <v>0</v>
      </c>
      <c r="D80" s="23">
        <f aca="true" t="shared" si="17" ref="D80:J80">D82+D83+D84+D85+D86</f>
        <v>0</v>
      </c>
      <c r="E80" s="23">
        <f t="shared" si="17"/>
        <v>1120115.5</v>
      </c>
      <c r="F80" s="23">
        <f t="shared" si="17"/>
        <v>1120115.5</v>
      </c>
      <c r="G80" s="23">
        <f t="shared" si="17"/>
        <v>0</v>
      </c>
      <c r="H80" s="23">
        <f t="shared" si="17"/>
        <v>0</v>
      </c>
      <c r="I80" s="23">
        <f t="shared" si="17"/>
        <v>147919.9</v>
      </c>
      <c r="J80" s="23">
        <f t="shared" si="17"/>
        <v>147919.9</v>
      </c>
      <c r="K80" s="24">
        <f>J80/F80</f>
        <v>0.13205772083325334</v>
      </c>
    </row>
    <row r="81" spans="1:11" s="19" customFormat="1" ht="33" customHeight="1">
      <c r="A81" s="32"/>
      <c r="B81" s="48" t="s">
        <v>4</v>
      </c>
      <c r="C81" s="23"/>
      <c r="D81" s="23"/>
      <c r="E81" s="22"/>
      <c r="F81" s="23"/>
      <c r="G81" s="65"/>
      <c r="H81" s="65"/>
      <c r="I81" s="65"/>
      <c r="J81" s="23"/>
      <c r="K81" s="24"/>
    </row>
    <row r="82" spans="1:11" s="19" customFormat="1" ht="83.25" customHeight="1">
      <c r="A82" s="32" t="s">
        <v>51</v>
      </c>
      <c r="B82" s="47" t="s">
        <v>40</v>
      </c>
      <c r="C82" s="23"/>
      <c r="D82" s="23"/>
      <c r="E82" s="22">
        <v>541400</v>
      </c>
      <c r="F82" s="23">
        <f>C82+D82+E82</f>
        <v>541400</v>
      </c>
      <c r="G82" s="65"/>
      <c r="H82" s="65"/>
      <c r="I82" s="65">
        <v>139950.5</v>
      </c>
      <c r="J82" s="23">
        <f>G82+H82+I82</f>
        <v>139950.5</v>
      </c>
      <c r="K82" s="24">
        <f aca="true" t="shared" si="18" ref="K82:K87">J82/F82</f>
        <v>0.25849741411156263</v>
      </c>
    </row>
    <row r="83" spans="1:11" s="19" customFormat="1" ht="120" customHeight="1">
      <c r="A83" s="32" t="s">
        <v>96</v>
      </c>
      <c r="B83" s="47" t="s">
        <v>76</v>
      </c>
      <c r="C83" s="23"/>
      <c r="D83" s="23"/>
      <c r="E83" s="22">
        <v>10000</v>
      </c>
      <c r="F83" s="23">
        <f>C83+D83+E83</f>
        <v>10000</v>
      </c>
      <c r="G83" s="65"/>
      <c r="H83" s="65"/>
      <c r="I83" s="65">
        <v>3537.5</v>
      </c>
      <c r="J83" s="23">
        <f>G83+H83+I83</f>
        <v>3537.5</v>
      </c>
      <c r="K83" s="24">
        <f t="shared" si="18"/>
        <v>0.35375</v>
      </c>
    </row>
    <row r="84" spans="1:11" s="19" customFormat="1" ht="175.5" customHeight="1">
      <c r="A84" s="32" t="s">
        <v>97</v>
      </c>
      <c r="B84" s="47" t="s">
        <v>77</v>
      </c>
      <c r="C84" s="23"/>
      <c r="D84" s="23"/>
      <c r="E84" s="22">
        <v>15143.3</v>
      </c>
      <c r="F84" s="23">
        <f>C84+D84+E84</f>
        <v>15143.3</v>
      </c>
      <c r="G84" s="65"/>
      <c r="H84" s="65"/>
      <c r="I84" s="65">
        <v>3655.1</v>
      </c>
      <c r="J84" s="23">
        <f>G84+H84+I84</f>
        <v>3655.1</v>
      </c>
      <c r="K84" s="24">
        <f t="shared" si="18"/>
        <v>0.2413674694419314</v>
      </c>
    </row>
    <row r="85" spans="1:11" s="19" customFormat="1" ht="109.5" customHeight="1">
      <c r="A85" s="32" t="s">
        <v>104</v>
      </c>
      <c r="B85" s="47" t="s">
        <v>105</v>
      </c>
      <c r="C85" s="23"/>
      <c r="D85" s="23"/>
      <c r="E85" s="22">
        <v>5000</v>
      </c>
      <c r="F85" s="23">
        <f>C85+D85+E85</f>
        <v>5000</v>
      </c>
      <c r="G85" s="65"/>
      <c r="H85" s="65"/>
      <c r="I85" s="65">
        <v>0</v>
      </c>
      <c r="J85" s="23">
        <f>G85+H85+I85</f>
        <v>0</v>
      </c>
      <c r="K85" s="24">
        <f t="shared" si="18"/>
        <v>0</v>
      </c>
    </row>
    <row r="86" spans="1:11" s="19" customFormat="1" ht="100.5" customHeight="1">
      <c r="A86" s="32" t="s">
        <v>111</v>
      </c>
      <c r="B86" s="47" t="s">
        <v>112</v>
      </c>
      <c r="C86" s="23"/>
      <c r="D86" s="23"/>
      <c r="E86" s="22">
        <f>922.2+547650</f>
        <v>548572.2</v>
      </c>
      <c r="F86" s="23">
        <f>C86+D86+E86</f>
        <v>548572.2</v>
      </c>
      <c r="G86" s="65"/>
      <c r="H86" s="65"/>
      <c r="I86" s="65">
        <v>776.8</v>
      </c>
      <c r="J86" s="23">
        <f>G86+H86+I86</f>
        <v>776.8</v>
      </c>
      <c r="K86" s="24">
        <f t="shared" si="18"/>
        <v>0.0014160396753608731</v>
      </c>
    </row>
    <row r="87" spans="1:11" s="19" customFormat="1" ht="42.75" customHeight="1">
      <c r="A87" s="32" t="s">
        <v>54</v>
      </c>
      <c r="B87" s="47" t="s">
        <v>52</v>
      </c>
      <c r="C87" s="23">
        <f>C89</f>
        <v>0</v>
      </c>
      <c r="D87" s="23">
        <f aca="true" t="shared" si="19" ref="D87:J87">D89</f>
        <v>0</v>
      </c>
      <c r="E87" s="23">
        <f t="shared" si="19"/>
        <v>405305</v>
      </c>
      <c r="F87" s="23">
        <f t="shared" si="19"/>
        <v>405305</v>
      </c>
      <c r="G87" s="49">
        <f t="shared" si="19"/>
        <v>0</v>
      </c>
      <c r="H87" s="49">
        <f t="shared" si="19"/>
        <v>0</v>
      </c>
      <c r="I87" s="49">
        <f t="shared" si="19"/>
        <v>113559.7</v>
      </c>
      <c r="J87" s="23">
        <f t="shared" si="19"/>
        <v>113559.7</v>
      </c>
      <c r="K87" s="24">
        <f t="shared" si="18"/>
        <v>0.2801833187352734</v>
      </c>
    </row>
    <row r="88" spans="1:11" s="19" customFormat="1" ht="28.5" customHeight="1">
      <c r="A88" s="32"/>
      <c r="B88" s="48" t="s">
        <v>4</v>
      </c>
      <c r="C88" s="23"/>
      <c r="D88" s="23"/>
      <c r="E88" s="22"/>
      <c r="F88" s="23"/>
      <c r="G88" s="65"/>
      <c r="H88" s="65"/>
      <c r="I88" s="65"/>
      <c r="J88" s="23"/>
      <c r="K88" s="24"/>
    </row>
    <row r="89" spans="1:11" s="19" customFormat="1" ht="92.25" customHeight="1">
      <c r="A89" s="32" t="s">
        <v>55</v>
      </c>
      <c r="B89" s="47" t="s">
        <v>40</v>
      </c>
      <c r="C89" s="23"/>
      <c r="D89" s="23"/>
      <c r="E89" s="22">
        <v>405305</v>
      </c>
      <c r="F89" s="23">
        <f>C89+D89+E89</f>
        <v>405305</v>
      </c>
      <c r="G89" s="65"/>
      <c r="H89" s="65"/>
      <c r="I89" s="65">
        <v>113559.7</v>
      </c>
      <c r="J89" s="23">
        <f>G89+H89+I89</f>
        <v>113559.7</v>
      </c>
      <c r="K89" s="24">
        <f>J89/F89</f>
        <v>0.2801833187352734</v>
      </c>
    </row>
    <row r="90" spans="1:11" s="19" customFormat="1" ht="45" customHeight="1">
      <c r="A90" s="32" t="s">
        <v>56</v>
      </c>
      <c r="B90" s="47" t="s">
        <v>53</v>
      </c>
      <c r="C90" s="23">
        <f>C92+C93</f>
        <v>0</v>
      </c>
      <c r="D90" s="23">
        <f aca="true" t="shared" si="20" ref="D90:J90">D92+D93</f>
        <v>0</v>
      </c>
      <c r="E90" s="23">
        <f t="shared" si="20"/>
        <v>447505.9</v>
      </c>
      <c r="F90" s="23">
        <f t="shared" si="20"/>
        <v>447505.9</v>
      </c>
      <c r="G90" s="23">
        <f t="shared" si="20"/>
        <v>0</v>
      </c>
      <c r="H90" s="23">
        <f t="shared" si="20"/>
        <v>0</v>
      </c>
      <c r="I90" s="23">
        <f t="shared" si="20"/>
        <v>47439.8</v>
      </c>
      <c r="J90" s="23">
        <f t="shared" si="20"/>
        <v>47439.8</v>
      </c>
      <c r="K90" s="24">
        <f>J90/F90</f>
        <v>0.1060093285920923</v>
      </c>
    </row>
    <row r="91" spans="1:11" s="19" customFormat="1" ht="45" customHeight="1">
      <c r="A91" s="32"/>
      <c r="B91" s="48" t="s">
        <v>4</v>
      </c>
      <c r="C91" s="23"/>
      <c r="D91" s="23"/>
      <c r="E91" s="22"/>
      <c r="F91" s="23"/>
      <c r="G91" s="65"/>
      <c r="H91" s="65"/>
      <c r="I91" s="65"/>
      <c r="J91" s="23"/>
      <c r="K91" s="24"/>
    </row>
    <row r="92" spans="1:11" s="19" customFormat="1" ht="72.75" customHeight="1">
      <c r="A92" s="32" t="s">
        <v>66</v>
      </c>
      <c r="B92" s="47" t="s">
        <v>40</v>
      </c>
      <c r="C92" s="23">
        <v>0</v>
      </c>
      <c r="D92" s="23"/>
      <c r="E92" s="22">
        <v>270810</v>
      </c>
      <c r="F92" s="23">
        <f>C92+D92+E92</f>
        <v>270810</v>
      </c>
      <c r="G92" s="65"/>
      <c r="H92" s="65"/>
      <c r="I92" s="65">
        <v>47439.8</v>
      </c>
      <c r="J92" s="23">
        <f>G92+H92+I92</f>
        <v>47439.8</v>
      </c>
      <c r="K92" s="24">
        <f>J92/F92</f>
        <v>0.17517743067095012</v>
      </c>
    </row>
    <row r="93" spans="1:11" s="19" customFormat="1" ht="118.5" customHeight="1">
      <c r="A93" s="32" t="s">
        <v>113</v>
      </c>
      <c r="B93" s="47" t="s">
        <v>106</v>
      </c>
      <c r="C93" s="23"/>
      <c r="D93" s="23"/>
      <c r="E93" s="22">
        <v>176695.9</v>
      </c>
      <c r="F93" s="23">
        <f>C93+D93+E93</f>
        <v>176695.9</v>
      </c>
      <c r="G93" s="65"/>
      <c r="H93" s="65"/>
      <c r="I93" s="65">
        <v>0</v>
      </c>
      <c r="J93" s="23">
        <f>G93+H93+I93</f>
        <v>0</v>
      </c>
      <c r="K93" s="24">
        <f>J93/F93</f>
        <v>0</v>
      </c>
    </row>
    <row r="94" spans="1:11" s="19" customFormat="1" ht="39" customHeight="1">
      <c r="A94" s="32" t="s">
        <v>67</v>
      </c>
      <c r="B94" s="47" t="s">
        <v>57</v>
      </c>
      <c r="C94" s="23">
        <f>C96</f>
        <v>0</v>
      </c>
      <c r="D94" s="23">
        <f aca="true" t="shared" si="21" ref="D94:J94">D96</f>
        <v>0</v>
      </c>
      <c r="E94" s="23">
        <f t="shared" si="21"/>
        <v>19575</v>
      </c>
      <c r="F94" s="23">
        <f t="shared" si="21"/>
        <v>19575</v>
      </c>
      <c r="G94" s="49">
        <f t="shared" si="21"/>
        <v>0</v>
      </c>
      <c r="H94" s="49">
        <f t="shared" si="21"/>
        <v>0</v>
      </c>
      <c r="I94" s="49">
        <f t="shared" si="21"/>
        <v>0</v>
      </c>
      <c r="J94" s="23">
        <f t="shared" si="21"/>
        <v>0</v>
      </c>
      <c r="K94" s="24">
        <f>J94/F94</f>
        <v>0</v>
      </c>
    </row>
    <row r="95" spans="1:11" s="19" customFormat="1" ht="36" customHeight="1">
      <c r="A95" s="32"/>
      <c r="B95" s="48" t="s">
        <v>4</v>
      </c>
      <c r="C95" s="23"/>
      <c r="D95" s="23"/>
      <c r="E95" s="22"/>
      <c r="F95" s="23"/>
      <c r="G95" s="65"/>
      <c r="H95" s="65"/>
      <c r="I95" s="65"/>
      <c r="J95" s="23"/>
      <c r="K95" s="24"/>
    </row>
    <row r="96" spans="1:11" s="19" customFormat="1" ht="95.25" customHeight="1">
      <c r="A96" s="32" t="s">
        <v>98</v>
      </c>
      <c r="B96" s="47" t="s">
        <v>40</v>
      </c>
      <c r="C96" s="23">
        <v>0</v>
      </c>
      <c r="D96" s="23"/>
      <c r="E96" s="22">
        <v>19575</v>
      </c>
      <c r="F96" s="23">
        <f>C96+D96+E96</f>
        <v>19575</v>
      </c>
      <c r="G96" s="65"/>
      <c r="H96" s="65"/>
      <c r="I96" s="65">
        <v>0</v>
      </c>
      <c r="J96" s="23">
        <f>G96+H96+I96</f>
        <v>0</v>
      </c>
      <c r="K96" s="24">
        <f>J96/F96</f>
        <v>0</v>
      </c>
    </row>
    <row r="97" spans="1:11" s="19" customFormat="1" ht="45" customHeight="1">
      <c r="A97" s="32" t="s">
        <v>99</v>
      </c>
      <c r="B97" s="47" t="s">
        <v>87</v>
      </c>
      <c r="C97" s="23">
        <f>C99+C100</f>
        <v>0</v>
      </c>
      <c r="D97" s="23">
        <f>D99+D100</f>
        <v>0</v>
      </c>
      <c r="E97" s="23">
        <f>E99</f>
        <v>200</v>
      </c>
      <c r="F97" s="23">
        <f>F99</f>
        <v>200</v>
      </c>
      <c r="G97" s="23">
        <f>G99+G100</f>
        <v>0</v>
      </c>
      <c r="H97" s="23">
        <f>H99+H100</f>
        <v>0</v>
      </c>
      <c r="I97" s="23">
        <v>0</v>
      </c>
      <c r="J97" s="23">
        <f>G97+H97+I97</f>
        <v>0</v>
      </c>
      <c r="K97" s="24">
        <f>J97/F97</f>
        <v>0</v>
      </c>
    </row>
    <row r="98" spans="1:11" s="19" customFormat="1" ht="36" customHeight="1">
      <c r="A98" s="32"/>
      <c r="B98" s="48" t="s">
        <v>4</v>
      </c>
      <c r="C98" s="23"/>
      <c r="D98" s="23"/>
      <c r="E98" s="23"/>
      <c r="F98" s="23"/>
      <c r="G98" s="49"/>
      <c r="H98" s="49"/>
      <c r="I98" s="49"/>
      <c r="J98" s="23"/>
      <c r="K98" s="49"/>
    </row>
    <row r="99" spans="1:11" s="19" customFormat="1" ht="82.5" customHeight="1">
      <c r="A99" s="32" t="s">
        <v>100</v>
      </c>
      <c r="B99" s="47" t="s">
        <v>143</v>
      </c>
      <c r="C99" s="23">
        <v>0</v>
      </c>
      <c r="D99" s="23"/>
      <c r="E99" s="22">
        <v>200</v>
      </c>
      <c r="F99" s="23">
        <f>C99+D99+E99</f>
        <v>200</v>
      </c>
      <c r="G99" s="65"/>
      <c r="H99" s="65"/>
      <c r="I99" s="65">
        <v>0</v>
      </c>
      <c r="J99" s="23">
        <f>G99+H99+I99</f>
        <v>0</v>
      </c>
      <c r="K99" s="24">
        <f>J99/F99</f>
        <v>0</v>
      </c>
    </row>
    <row r="100" spans="1:11" s="19" customFormat="1" ht="44.25" customHeight="1">
      <c r="A100" s="32" t="s">
        <v>140</v>
      </c>
      <c r="B100" s="47" t="s">
        <v>58</v>
      </c>
      <c r="C100" s="23">
        <f>C102+C103</f>
        <v>0</v>
      </c>
      <c r="D100" s="23">
        <f aca="true" t="shared" si="22" ref="D100:J100">D102+D103</f>
        <v>0</v>
      </c>
      <c r="E100" s="23">
        <f t="shared" si="22"/>
        <v>83730</v>
      </c>
      <c r="F100" s="23">
        <f t="shared" si="22"/>
        <v>83730</v>
      </c>
      <c r="G100" s="23">
        <f t="shared" si="22"/>
        <v>0</v>
      </c>
      <c r="H100" s="23">
        <f t="shared" si="22"/>
        <v>0</v>
      </c>
      <c r="I100" s="23">
        <f t="shared" si="22"/>
        <v>4954.4</v>
      </c>
      <c r="J100" s="23">
        <f t="shared" si="22"/>
        <v>4954.4</v>
      </c>
      <c r="K100" s="24">
        <f>J100/F100</f>
        <v>0.059171145348142835</v>
      </c>
    </row>
    <row r="101" spans="1:11" s="19" customFormat="1" ht="40.5" customHeight="1">
      <c r="A101" s="32"/>
      <c r="B101" s="48" t="s">
        <v>4</v>
      </c>
      <c r="C101" s="23"/>
      <c r="D101" s="23"/>
      <c r="E101" s="23"/>
      <c r="F101" s="23"/>
      <c r="G101" s="49"/>
      <c r="H101" s="49"/>
      <c r="I101" s="49"/>
      <c r="J101" s="23"/>
      <c r="K101" s="49"/>
    </row>
    <row r="102" spans="1:11" s="25" customFormat="1" ht="77.25" customHeight="1">
      <c r="A102" s="32" t="s">
        <v>141</v>
      </c>
      <c r="B102" s="47" t="s">
        <v>40</v>
      </c>
      <c r="C102" s="23">
        <v>0</v>
      </c>
      <c r="D102" s="23"/>
      <c r="E102" s="22">
        <v>53730</v>
      </c>
      <c r="F102" s="23">
        <f>C102+D102+E102</f>
        <v>53730</v>
      </c>
      <c r="G102" s="65"/>
      <c r="H102" s="65"/>
      <c r="I102" s="65">
        <v>0</v>
      </c>
      <c r="J102" s="23">
        <f>G102+H102+I102</f>
        <v>0</v>
      </c>
      <c r="K102" s="24">
        <f>J102/F102</f>
        <v>0</v>
      </c>
    </row>
    <row r="103" spans="1:11" s="25" customFormat="1" ht="99.75" customHeight="1">
      <c r="A103" s="32" t="s">
        <v>142</v>
      </c>
      <c r="B103" s="47" t="s">
        <v>114</v>
      </c>
      <c r="C103" s="23"/>
      <c r="D103" s="23"/>
      <c r="E103" s="22">
        <v>30000</v>
      </c>
      <c r="F103" s="23">
        <f>C103+D103+E103</f>
        <v>30000</v>
      </c>
      <c r="G103" s="65"/>
      <c r="H103" s="65"/>
      <c r="I103" s="65">
        <v>4954.4</v>
      </c>
      <c r="J103" s="23">
        <f>G103+H103+I103</f>
        <v>4954.4</v>
      </c>
      <c r="K103" s="24">
        <f>J103/F103</f>
        <v>0.16514666666666666</v>
      </c>
    </row>
    <row r="104" spans="1:11" s="25" customFormat="1" ht="43.5" customHeight="1">
      <c r="A104" s="66"/>
      <c r="B104" s="27" t="s">
        <v>7</v>
      </c>
      <c r="C104" s="67">
        <f>SUM(C100,C94,C90,C87,C80,C77,C68,C65,C97)</f>
        <v>85177.2</v>
      </c>
      <c r="D104" s="67">
        <f aca="true" t="shared" si="23" ref="D104:J104">SUM(D100,D94,D90,D87,D80,D77,D68,D65,D97)</f>
        <v>0</v>
      </c>
      <c r="E104" s="67">
        <f t="shared" si="23"/>
        <v>3899774.3</v>
      </c>
      <c r="F104" s="67">
        <f t="shared" si="23"/>
        <v>3984951.5</v>
      </c>
      <c r="G104" s="67">
        <f t="shared" si="23"/>
        <v>56561.5</v>
      </c>
      <c r="H104" s="67">
        <f t="shared" si="23"/>
        <v>0</v>
      </c>
      <c r="I104" s="67">
        <f t="shared" si="23"/>
        <v>849574.8</v>
      </c>
      <c r="J104" s="67">
        <f t="shared" si="23"/>
        <v>906136.3</v>
      </c>
      <c r="K104" s="24">
        <f>J104/F104</f>
        <v>0.22738954288402258</v>
      </c>
    </row>
    <row r="105" spans="1:11" s="25" customFormat="1" ht="45.75" customHeight="1" thickBot="1">
      <c r="A105" s="50"/>
      <c r="B105" s="51" t="s">
        <v>9</v>
      </c>
      <c r="C105" s="52">
        <f aca="true" t="shared" si="24" ref="C105:J105">C104+C64</f>
        <v>267288.44</v>
      </c>
      <c r="D105" s="52">
        <f t="shared" si="24"/>
        <v>9479.619999999999</v>
      </c>
      <c r="E105" s="52">
        <f t="shared" si="24"/>
        <v>5343591.9</v>
      </c>
      <c r="F105" s="53">
        <f t="shared" si="24"/>
        <v>5620359.96</v>
      </c>
      <c r="G105" s="54">
        <f t="shared" si="24"/>
        <v>185054.1</v>
      </c>
      <c r="H105" s="54">
        <f t="shared" si="24"/>
        <v>9479.599999999999</v>
      </c>
      <c r="I105" s="54">
        <f t="shared" si="24"/>
        <v>1747812.8</v>
      </c>
      <c r="J105" s="52">
        <f t="shared" si="24"/>
        <v>1942346.5</v>
      </c>
      <c r="K105" s="55">
        <f>J105/F105</f>
        <v>0.34559112117793966</v>
      </c>
    </row>
    <row r="106" spans="1:11" s="25" customFormat="1" ht="33" customHeight="1">
      <c r="A106" s="56"/>
      <c r="B106" s="57"/>
      <c r="C106" s="58"/>
      <c r="D106" s="58"/>
      <c r="E106" s="58"/>
      <c r="F106" s="59"/>
      <c r="G106" s="58"/>
      <c r="H106" s="58"/>
      <c r="I106" s="58"/>
      <c r="J106" s="60"/>
      <c r="K106" s="61"/>
    </row>
    <row r="112" spans="4:11" ht="23.25">
      <c r="D112" s="64"/>
      <c r="E112" s="64"/>
      <c r="F112" s="64"/>
      <c r="G112" s="64"/>
      <c r="H112" s="64"/>
      <c r="I112" s="64"/>
      <c r="J112" s="64"/>
      <c r="K112" s="64"/>
    </row>
    <row r="113" ht="23.25">
      <c r="K113" s="64"/>
    </row>
    <row r="114" spans="4:11" ht="23.25">
      <c r="D114" s="64"/>
      <c r="E114" s="64"/>
      <c r="F114" s="64"/>
      <c r="G114" s="64"/>
      <c r="H114" s="64"/>
      <c r="I114" s="64"/>
      <c r="J114" s="64"/>
      <c r="K114" s="64"/>
    </row>
  </sheetData>
  <autoFilter ref="A8:L105"/>
  <mergeCells count="12">
    <mergeCell ref="J2:K2"/>
    <mergeCell ref="G5:K5"/>
    <mergeCell ref="A3:K3"/>
    <mergeCell ref="A6:A8"/>
    <mergeCell ref="B6:B8"/>
    <mergeCell ref="C6:F6"/>
    <mergeCell ref="G6:J6"/>
    <mergeCell ref="K6:K8"/>
    <mergeCell ref="C7:C8"/>
    <mergeCell ref="F7:F8"/>
    <mergeCell ref="G7:G8"/>
    <mergeCell ref="J7:J8"/>
  </mergeCells>
  <printOptions horizontalCentered="1"/>
  <pageMargins left="0" right="0" top="0.7" bottom="0.66" header="0.4" footer="0.38"/>
  <pageSetup fitToHeight="13" fitToWidth="1" horizontalDpi="600" verticalDpi="600" orientation="landscape" paperSize="9" scale="41" r:id="rId2"/>
  <headerFooter alignWithMargins="0">
    <oddHeader>&amp;C&amp;P</oddHeader>
  </headerFooter>
  <rowBreaks count="4" manualBreakCount="4">
    <brk id="60" max="10" man="1"/>
    <brk id="64" max="10" man="1"/>
    <brk id="76" max="10" man="1"/>
    <brk id="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NKlimenko</cp:lastModifiedBy>
  <cp:lastPrinted>2013-10-14T07:14:28Z</cp:lastPrinted>
  <dcterms:created xsi:type="dcterms:W3CDTF">2006-01-26T08:16:22Z</dcterms:created>
  <dcterms:modified xsi:type="dcterms:W3CDTF">2013-10-14T07:14:29Z</dcterms:modified>
  <cp:category/>
  <cp:version/>
  <cp:contentType/>
  <cp:contentStatus/>
</cp:coreProperties>
</file>